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AlgorithmName="SHA-512" workbookHashValue="94DJJDUtjWbDNsBvcVIYdajoS7I8F58kMztIdpzWRBYlPL+f4sRfjQdmRjDZZVC4YfQ/KeWe/PUMEZODly/rFg==" workbookSaltValue="jC+utz2NPhJkUGSf63g50w==" workbookSpinCount="100000" lockStructure="1"/>
  <bookViews>
    <workbookView xWindow="0" yWindow="0" windowWidth="20496" windowHeight="7944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Questionnaire" sheetId="1" r:id="rId5"/>
    <sheet name="Calculations" sheetId="2" state="hidden" r:id="rId6"/>
    <sheet name="Lists" sheetId="7" state="hidden" r:id="rId7"/>
    <sheet name="Explanatory" sheetId="8" state="hidden" r:id="rId8"/>
  </sheets>
  <definedNames>
    <definedName name="_xlnm.Print_Area" localSheetId="4">Questionnaire!$A$1:$H$88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0" i="2"/>
  <c r="C11" i="2" l="1"/>
  <c r="C12" i="2"/>
  <c r="C13" i="2"/>
  <c r="C14" i="2"/>
  <c r="C15" i="2"/>
  <c r="C16" i="2"/>
  <c r="C17" i="2"/>
  <c r="C8" i="2"/>
  <c r="B9" i="2"/>
  <c r="B10" i="2"/>
  <c r="B11" i="2"/>
  <c r="B12" i="2"/>
  <c r="B13" i="2"/>
  <c r="B14" i="2"/>
  <c r="B15" i="2"/>
  <c r="B16" i="2"/>
  <c r="B17" i="2"/>
  <c r="B8" i="2"/>
  <c r="B6" i="1"/>
  <c r="F18" i="2" l="1"/>
  <c r="J99" i="2"/>
  <c r="J36" i="2" l="1"/>
  <c r="C97" i="2"/>
  <c r="F126" i="2" s="1"/>
  <c r="B97" i="2"/>
  <c r="E126" i="2" l="1"/>
  <c r="F32" i="2"/>
  <c r="F7" i="8"/>
  <c r="F6" i="8"/>
  <c r="C5" i="8"/>
  <c r="B5" i="8"/>
  <c r="B6" i="8"/>
  <c r="B7" i="8"/>
  <c r="C115" i="2" l="1"/>
  <c r="C64" i="2"/>
  <c r="C38" i="2" l="1"/>
  <c r="J38" i="2" s="1"/>
  <c r="C39" i="2"/>
  <c r="J39" i="2" s="1"/>
  <c r="C40" i="2"/>
  <c r="D46" i="2" l="1"/>
  <c r="H48" i="2" s="1"/>
  <c r="C37" i="2"/>
  <c r="J37" i="2" s="1"/>
  <c r="H32" i="2"/>
  <c r="E25" i="2"/>
  <c r="F26" i="2" s="1"/>
  <c r="H37" i="2" l="1"/>
  <c r="H38" i="2"/>
  <c r="H40" i="2"/>
  <c r="H36" i="2"/>
  <c r="H39" i="2"/>
  <c r="F48" i="2"/>
  <c r="E48" i="2"/>
  <c r="G48" i="2"/>
  <c r="C2" i="2"/>
  <c r="I36" i="2" l="1"/>
  <c r="I39" i="2"/>
  <c r="I37" i="2"/>
  <c r="I38" i="2"/>
  <c r="I40" i="2"/>
  <c r="H41" i="2"/>
  <c r="F39" i="2"/>
  <c r="F37" i="2"/>
  <c r="F38" i="2"/>
  <c r="F40" i="2"/>
  <c r="F36" i="2"/>
  <c r="D9" i="2"/>
  <c r="D10" i="2"/>
  <c r="D11" i="2"/>
  <c r="D12" i="2"/>
  <c r="D13" i="2"/>
  <c r="D15" i="2"/>
  <c r="D8" i="2"/>
  <c r="H17" i="2"/>
  <c r="I17" i="2" s="1"/>
  <c r="C117" i="2"/>
  <c r="C5" i="2"/>
  <c r="C6" i="2" s="1"/>
  <c r="J97" i="2" s="1"/>
  <c r="C1" i="2"/>
  <c r="E111" i="2"/>
  <c r="C118" i="2"/>
  <c r="C116" i="2"/>
  <c r="C114" i="2"/>
  <c r="H9" i="2"/>
  <c r="I9" i="2" s="1"/>
  <c r="C70" i="2"/>
  <c r="C69" i="2"/>
  <c r="D55" i="2"/>
  <c r="C61" i="2"/>
  <c r="G50" i="2" l="1"/>
  <c r="H42" i="2"/>
  <c r="H43" i="2" s="1"/>
  <c r="F41" i="2"/>
  <c r="D58" i="2"/>
  <c r="D56" i="2"/>
  <c r="D60" i="2"/>
  <c r="E119" i="2"/>
  <c r="A75" i="2"/>
  <c r="B56" i="2"/>
  <c r="B57" i="2" s="1"/>
  <c r="B58" i="2" s="1"/>
  <c r="B59" i="2" s="1"/>
  <c r="B60" i="2" s="1"/>
  <c r="D57" i="2"/>
  <c r="D59" i="2"/>
  <c r="C68" i="2"/>
  <c r="D70" i="2" s="1"/>
  <c r="A76" i="2" l="1"/>
  <c r="J75" i="2"/>
  <c r="E50" i="2"/>
  <c r="F42" i="2"/>
  <c r="F43" i="2" s="1"/>
  <c r="H24" i="2"/>
  <c r="H26" i="2" s="1"/>
  <c r="H21" i="2"/>
  <c r="F23" i="2"/>
  <c r="F28" i="2" s="1"/>
  <c r="E22" i="2"/>
  <c r="H6" i="2"/>
  <c r="E121" i="2"/>
  <c r="H13" i="2"/>
  <c r="H12" i="2"/>
  <c r="H10" i="2"/>
  <c r="H15" i="2"/>
  <c r="H8" i="2"/>
  <c r="H11" i="2"/>
  <c r="D69" i="2"/>
  <c r="G6" i="2" s="1"/>
  <c r="A77" i="2" l="1"/>
  <c r="J76" i="2"/>
  <c r="F121" i="2"/>
  <c r="G49" i="2"/>
  <c r="G51" i="2" s="1"/>
  <c r="E49" i="2"/>
  <c r="E51" i="2" s="1"/>
  <c r="F49" i="2"/>
  <c r="F51" i="2" s="1"/>
  <c r="H49" i="2"/>
  <c r="H51" i="2" s="1"/>
  <c r="G24" i="2"/>
  <c r="G26" i="2" s="1"/>
  <c r="G21" i="2"/>
  <c r="H18" i="2"/>
  <c r="H23" i="2" s="1"/>
  <c r="F31" i="2" s="1"/>
  <c r="G8" i="2"/>
  <c r="G12" i="2"/>
  <c r="I12" i="2" s="1"/>
  <c r="G15" i="2"/>
  <c r="I15" i="2" s="1"/>
  <c r="G10" i="2"/>
  <c r="I10" i="2" s="1"/>
  <c r="G11" i="2"/>
  <c r="I11" i="2" s="1"/>
  <c r="G13" i="2"/>
  <c r="I13" i="2" s="1"/>
  <c r="A78" i="2" l="1"/>
  <c r="J77" i="2"/>
  <c r="F33" i="2"/>
  <c r="H31" i="2"/>
  <c r="H33" i="2" s="1"/>
  <c r="I8" i="2"/>
  <c r="G18" i="2"/>
  <c r="G23" i="2" s="1"/>
  <c r="A79" i="2" l="1"/>
  <c r="J78" i="2"/>
  <c r="I18" i="2"/>
  <c r="A80" i="2" l="1"/>
  <c r="J79" i="2"/>
  <c r="A81" i="2" l="1"/>
  <c r="J80" i="2"/>
  <c r="A82" i="2" l="1"/>
  <c r="J81" i="2"/>
  <c r="A83" i="2" l="1"/>
  <c r="J82" i="2"/>
  <c r="A84" i="2" l="1"/>
  <c r="J83" i="2"/>
  <c r="A85" i="2" l="1"/>
  <c r="J84" i="2"/>
  <c r="A86" i="2" l="1"/>
  <c r="J85" i="2"/>
  <c r="A87" i="2" l="1"/>
  <c r="J86" i="2"/>
  <c r="A88" i="2" l="1"/>
  <c r="J87" i="2"/>
  <c r="A89" i="2" l="1"/>
  <c r="J88" i="2"/>
  <c r="A90" i="2" l="1"/>
  <c r="J89" i="2"/>
  <c r="A91" i="2" l="1"/>
  <c r="J90" i="2"/>
  <c r="A92" i="2" l="1"/>
  <c r="J91" i="2"/>
  <c r="A93" i="2" l="1"/>
  <c r="J92" i="2"/>
  <c r="A94" i="2" l="1"/>
  <c r="J93" i="2"/>
  <c r="A95" i="2" l="1"/>
  <c r="J94" i="2"/>
  <c r="A96" i="2" l="1"/>
  <c r="J96" i="2" s="1"/>
  <c r="J95" i="2"/>
  <c r="A131" i="2" l="1"/>
  <c r="J100" i="2" s="1"/>
  <c r="K101" i="2" s="1"/>
  <c r="E122" i="2" s="1"/>
  <c r="J98" i="2"/>
  <c r="F122" i="2" l="1"/>
  <c r="E123" i="2"/>
  <c r="E124" i="2" l="1"/>
  <c r="F123" i="2"/>
  <c r="F124" i="2" l="1"/>
  <c r="E125" i="2"/>
  <c r="E127" i="2" l="1"/>
  <c r="E129" i="2" s="1"/>
  <c r="F125" i="2"/>
  <c r="F127" i="2" s="1"/>
  <c r="F129" i="2" s="1"/>
</calcChain>
</file>

<file path=xl/comments1.xml><?xml version="1.0" encoding="utf-8"?>
<comments xmlns="http://schemas.openxmlformats.org/spreadsheetml/2006/main">
  <authors>
    <author>Auteur</author>
  </authors>
  <commentList>
    <comment ref="B20" authorId="0" shapeId="0">
      <text>
        <r>
          <rPr>
            <sz val="9"/>
            <color indexed="81"/>
            <rFont val="Tahoma"/>
            <family val="2"/>
          </rPr>
          <t xml:space="preserve">Si vous détenez la propriété avec votre conjoint ou un associé. 
Svp ne pas mettre la quote part de votre condo ici.
</t>
        </r>
      </text>
    </comment>
  </commentList>
</comments>
</file>

<file path=xl/sharedStrings.xml><?xml version="1.0" encoding="utf-8"?>
<sst xmlns="http://schemas.openxmlformats.org/spreadsheetml/2006/main" count="263" uniqueCount="194">
  <si>
    <t>$</t>
  </si>
  <si>
    <t>Source</t>
  </si>
  <si>
    <t>Total</t>
  </si>
  <si>
    <t>%</t>
  </si>
  <si>
    <t>BE8C7JB054KFGRTEHYX16KZW22KKZEZ9GC0XHK2B21DVB952A3RG</t>
  </si>
  <si>
    <t>Olivier Custeau</t>
  </si>
  <si>
    <t>Create</t>
  </si>
  <si>
    <t>903bc098-cae5-443f-ae42-0f1b111c28b2</t>
  </si>
  <si>
    <t>{"id":"903bc098-cae5-443f-ae42-0f1b111c28b2","type":1,"name":"workbookId","value":"b1c3ed88-5b6b-4328-83d3-0ec26b8515e9"}</t>
  </si>
  <si>
    <t>2a0058e0-fe48-417c-a40b-c7efee1e6f39</t>
  </si>
  <si>
    <t>{"id":"2a0058e0-fe48-417c-a40b-c7efee1e6f39","type":0,"name":"dataSnipperSheetDeleted","value":"false"}</t>
  </si>
  <si>
    <t>4c8d071e-f7e3-4823-a50c-48fe846a78a2</t>
  </si>
  <si>
    <t>{"id":"4c8d071e-f7e3-4823-a50c-48fe846a78a2","type":0,"name":"embed-documents","value":"true"}</t>
  </si>
  <si>
    <t>8ae7cf0a-3e7a-4de7-96cc-258b130f86b0</t>
  </si>
  <si>
    <t>{"id":"8ae7cf0a-3e7a-4de7-96cc-258b130f86b0","type":0,"name":"table-snip-suggestions","value":"true"}</t>
  </si>
  <si>
    <t>97669908-f847-474c-a741-11258ba88698</t>
  </si>
  <si>
    <t>{"id":"97669908-f847-474c-a741-11258ba88698","type":1,"name":"migratedFssProjectId","value":""}</t>
  </si>
  <si>
    <t>NR</t>
  </si>
  <si>
    <t>???</t>
  </si>
  <si>
    <t>CAN</t>
  </si>
  <si>
    <t>QC</t>
  </si>
  <si>
    <t>N/D</t>
  </si>
  <si>
    <t>Infini</t>
  </si>
  <si>
    <t xml:space="preserve">Questionnaire - property history </t>
  </si>
  <si>
    <t>Your name:</t>
  </si>
  <si>
    <t>Instructions :</t>
  </si>
  <si>
    <t xml:space="preserve"> - If you have sold a principal residence, please complete our principal residence questionnaire instead.</t>
  </si>
  <si>
    <t xml:space="preserve"> - Please do not fill out this form every year, only once at the beginning is necessary.</t>
  </si>
  <si>
    <t xml:space="preserve"> - If the building was purchased outside of Canada, indicate values in original currency without converting + indicate the currency.</t>
  </si>
  <si>
    <t xml:space="preserve"> - Please do NOT provide us with supporting documents unless specifically requested.</t>
  </si>
  <si>
    <t xml:space="preserve"> - If an item does not apply, please put $0 or N/A.</t>
  </si>
  <si>
    <t xml:space="preserve"> - Please complete a separate Excel file per building.</t>
  </si>
  <si>
    <t>Full address including postal code:</t>
  </si>
  <si>
    <t>Date of Purchase:</t>
  </si>
  <si>
    <t>Description of the property (e.g. condo, triplex):</t>
  </si>
  <si>
    <t>Name of spouse or associates</t>
  </si>
  <si>
    <t>Ownership share %</t>
  </si>
  <si>
    <t>Information regarding the purchase:</t>
  </si>
  <si>
    <t>Purchase price of the building</t>
  </si>
  <si>
    <t>If purchased before immigrating to Canada, fair market value at the time of immigration</t>
  </si>
  <si>
    <t>Major work during purchase</t>
  </si>
  <si>
    <t>Welcome tax</t>
  </si>
  <si>
    <t>Inspector paid during purchase</t>
  </si>
  <si>
    <t>Appraiser paid during purchase</t>
  </si>
  <si>
    <t>Notary paid during purchase</t>
  </si>
  <si>
    <t>Other expenses related to the purchase (specify)</t>
  </si>
  <si>
    <t>*CMHC paid at the time of purchase</t>
  </si>
  <si>
    <t>Specify the currency</t>
  </si>
  <si>
    <t>Source of information:</t>
  </si>
  <si>
    <t>Municipal assessment</t>
  </si>
  <si>
    <t>Dated at the time of purchase if possible, otherwise recent.</t>
  </si>
  <si>
    <t>This information is online on most municipal land registries.</t>
  </si>
  <si>
    <t>Please separate land and building</t>
  </si>
  <si>
    <t>Land</t>
  </si>
  <si>
    <t>Building</t>
  </si>
  <si>
    <t>If you sold the property:</t>
  </si>
  <si>
    <t>Date of sale</t>
  </si>
  <si>
    <t>Sale price / market value at death</t>
  </si>
  <si>
    <t>Real estate agent commission</t>
  </si>
  <si>
    <t>Certificate of location</t>
  </si>
  <si>
    <t>**Furniture included in the sale</t>
  </si>
  <si>
    <t>Other costs related to the sale (specify)</t>
  </si>
  <si>
    <t>Mortgage breakage penalty upon sale</t>
  </si>
  <si>
    <t>Capital expenditures</t>
  </si>
  <si>
    <t>Have you made any renovation expenses that were improvements, also</t>
  </si>
  <si>
    <t>YES</t>
  </si>
  <si>
    <t>called capital expenditures?</t>
  </si>
  <si>
    <t>NO</t>
  </si>
  <si>
    <t>If yes, please provide the amount for each year of ownership of the building.</t>
  </si>
  <si>
    <t>These expenses must not have been deducted from rental income in the year of these expenses.</t>
  </si>
  <si>
    <t>Principal residence designation</t>
  </si>
  <si>
    <t>Please specify what percentage of the property is used personally?</t>
  </si>
  <si>
    <t>Has the percentage of personal use of the property changed over time?</t>
  </si>
  <si>
    <t>If yes, provide history of the portion of occupancy of the building for personal purposes.</t>
  </si>
  <si>
    <t>Recapture of depreciation</t>
  </si>
  <si>
    <t>Have you ever deducted tax depreciation for this property?</t>
  </si>
  <si>
    <t>If yes, list the tax depreciation expenses deducted for each tax year.</t>
  </si>
  <si>
    <t>Have you always owned the same percentage of this property at all times?</t>
  </si>
  <si>
    <t>If no, please provide a history.</t>
  </si>
  <si>
    <t>*CMHC</t>
  </si>
  <si>
    <t>CMHC is the Canada Mortgage and Housing Corporation.</t>
  </si>
  <si>
    <t>In Canada, any mortgage loan that is made without a minimum down payment must be insured by CMHC.</t>
  </si>
  <si>
    <t>For example, a personal residence must be insured if the down payment is less than 20%.</t>
  </si>
  <si>
    <t>CMHC is normally added to the mortgage by the financial institution that grants the mortgage.</t>
  </si>
  <si>
    <t>The amount must also include a tax that is calculated separately and paid directly by the buyer.</t>
  </si>
  <si>
    <t>Your financial institution can provide you with this figure.</t>
  </si>
  <si>
    <t>To be eligible, the furniture must not have been included at the time of purchase but must be at the time of sale.</t>
  </si>
  <si>
    <t>This furniture must be specified on the deed of sale and the client must have the invoices.</t>
  </si>
  <si>
    <t>We use the fair market value of the furniture.</t>
  </si>
  <si>
    <t>Name</t>
  </si>
  <si>
    <t>ADDRESS:</t>
  </si>
  <si>
    <t>Purchase - exact date</t>
  </si>
  <si>
    <t>Purchase - year only</t>
  </si>
  <si>
    <t>ACB</t>
  </si>
  <si>
    <t>INFORMATION RELATED TO THE PURCHASE</t>
  </si>
  <si>
    <t>land</t>
  </si>
  <si>
    <t>Building (cat 1 - 4%)</t>
  </si>
  <si>
    <t>Control</t>
  </si>
  <si>
    <t>For disposition certificates T2062 and T2062A</t>
  </si>
  <si>
    <t>ACB Allocation</t>
  </si>
  <si>
    <t>Associated share</t>
  </si>
  <si>
    <t>Allocation of sale price</t>
  </si>
  <si>
    <t>Profit calculation for certificate</t>
  </si>
  <si>
    <t>Calculation of UCC for the partner</t>
  </si>
  <si>
    <t>Profit (per partner)</t>
  </si>
  <si>
    <t>Building ACB</t>
  </si>
  <si>
    <t>Equals: UCC end</t>
  </si>
  <si>
    <t>Partner 1</t>
  </si>
  <si>
    <t>Partner 2</t>
  </si>
  <si>
    <t>Land portion</t>
  </si>
  <si>
    <t>Building portion</t>
  </si>
  <si>
    <t>Minus: (Prior CCA)</t>
  </si>
  <si>
    <t>Calculation of Part 1 tax on CCA</t>
  </si>
  <si>
    <t>Progressive rates</t>
  </si>
  <si>
    <t>CCA Control&lt;MAX</t>
  </si>
  <si>
    <t>CCA Control&gt;MAX</t>
  </si>
  <si>
    <t>Total Part 1 tax</t>
  </si>
  <si>
    <t>Surtax for non-residents (48%)</t>
  </si>
  <si>
    <t>Grand total Part I</t>
  </si>
  <si>
    <t>Brackets</t>
  </si>
  <si>
    <t>Building sale price</t>
  </si>
  <si>
    <t>Notary withholding</t>
  </si>
  <si>
    <t>According to T2062 / TP1097</t>
  </si>
  <si>
    <t>According to T2062A</t>
  </si>
  <si>
    <t>Balance to be recovered upon receipt of certificates</t>
  </si>
  <si>
    <t>According to Part I</t>
  </si>
  <si>
    <t>CMHC</t>
  </si>
  <si>
    <t>straight-line depreciation over 5 years in current rental income</t>
  </si>
  <si>
    <t>if sold before 5 years, the undepreciated balance is claimed in the year of sale</t>
  </si>
  <si>
    <t>To be confirmed</t>
  </si>
  <si>
    <t>INFORMATION DURING OWNERSHIP</t>
  </si>
  <si>
    <t>Mortgage breakage penalty</t>
  </si>
  <si>
    <t>Must be spread over the remaining term, in current rental income</t>
  </si>
  <si>
    <t>If selling, capitalize.</t>
  </si>
  <si>
    <t>Depreciation taken</t>
  </si>
  <si>
    <t>Personal portion</t>
  </si>
  <si>
    <t>Rental portion</t>
  </si>
  <si>
    <t>Partner #1</t>
  </si>
  <si>
    <t>Partner #2</t>
  </si>
  <si>
    <t>Residency status</t>
  </si>
  <si>
    <t>Principal residence</t>
  </si>
  <si>
    <t>Years calculation</t>
  </si>
  <si>
    <t>Proportion of the building for personal use</t>
  </si>
  <si>
    <t>Resident</t>
  </si>
  <si>
    <t>NOT inhabited</t>
  </si>
  <si>
    <t>NO because NR</t>
  </si>
  <si>
    <t>Total year owner</t>
  </si>
  <si>
    <t>Total year principal residence</t>
  </si>
  <si>
    <t>The +1 rule applies if the buyer is a resident at the time of purchase</t>
  </si>
  <si>
    <t>Exemption percentage that takes into account the years only</t>
  </si>
  <si>
    <t>Overall exemption percentage that takes into account the number of years and the proportion of the building</t>
  </si>
  <si>
    <t>Changes in use</t>
  </si>
  <si>
    <t>L-&gt;P : 45(3) defer the gain to the actual sale AND designate the previous 4 years as principal residence. The letter must be sent before the filing deadline for the taxation year in which the property is actually sold.</t>
  </si>
  <si>
    <t>P-&gt;L : 45(2) consider personal residence even though rented for the following 4 years. Letter sent the year of the change of use.</t>
  </si>
  <si>
    <t>INFORMATION RELATED TO THE SALE</t>
  </si>
  <si>
    <t>Sale</t>
  </si>
  <si>
    <t>Proceeds of disposition</t>
  </si>
  <si>
    <t>TO BE CONFIRMED</t>
  </si>
  <si>
    <t>Sale expenses</t>
  </si>
  <si>
    <t>commission fees</t>
  </si>
  <si>
    <t>notaries and others</t>
  </si>
  <si>
    <t>Inspector and others</t>
  </si>
  <si>
    <t>certificate of location</t>
  </si>
  <si>
    <t>Total sale expenses</t>
  </si>
  <si>
    <t>Capital gain</t>
  </si>
  <si>
    <t>Portion exempt according to Tp274</t>
  </si>
  <si>
    <t>Balance</t>
  </si>
  <si>
    <t>Taxable capital gain</t>
  </si>
  <si>
    <t>Total taxable income upon sale</t>
  </si>
  <si>
    <t>Hypothesis of the marginal rate at that time</t>
  </si>
  <si>
    <t>Approximate tax</t>
  </si>
  <si>
    <t>Comments</t>
  </si>
  <si>
    <t>depends on the number of years the residence can be qualified as a principal residence</t>
  </si>
  <si>
    <t>if sole owner (not co-owner)</t>
  </si>
  <si>
    <t>half of the capital gains are taxable by law</t>
  </si>
  <si>
    <t>(YYYY-MM-DD)</t>
  </si>
  <si>
    <t xml:space="preserve">Municipal evaluation breakdown </t>
  </si>
  <si>
    <t>Notary fees / lawyer fees</t>
  </si>
  <si>
    <t>Capital expenses</t>
  </si>
  <si>
    <t>Recapture of Capital Cost Allowance (CCA)</t>
  </si>
  <si>
    <t>Joint property and associates/ partners</t>
  </si>
  <si>
    <t>Ownership portion</t>
  </si>
  <si>
    <t>Explanatory notes - certificate request</t>
  </si>
  <si>
    <t>Contact details of all owners</t>
  </si>
  <si>
    <t>Names</t>
  </si>
  <si>
    <t>Address</t>
  </si>
  <si>
    <t>Phone</t>
  </si>
  <si>
    <t>Email</t>
  </si>
  <si>
    <t>Share of the building</t>
  </si>
  <si>
    <t>This form is approved for the 2025 and prior tax years only.</t>
  </si>
  <si>
    <t>Please download the latest version if you are filing for a year after 2025.</t>
  </si>
  <si>
    <t>Date of arrival in Canada:</t>
  </si>
  <si>
    <t>v.2026-01-23</t>
  </si>
  <si>
    <t>GST &amp; QST refund on new housing (if not included in the purchase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</si>
</sst>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.00_)\ &quot;$&quot;_ ;_ * \(#,##0.00\)\ &quot;$&quot;_ ;_ * &quot;-&quot;??_)\ &quot;$&quot;_ ;_ @_ "/>
    <numFmt numFmtId="166" formatCode="_-* #,##0.00\ &quot;€&quot;_-;\-* #,##0.00\ &quot;€&quot;_-;_-* &quot;-&quot;??\ &quot;€&quot;_-;_-@_-"/>
    <numFmt numFmtId="167" formatCode="_-[$$-409]* #,##0.00_ ;_-[$$-409]* \-#,##0.00\ ;_-[$$-409]* &quot;-&quot;??_ ;_-@_ "/>
    <numFmt numFmtId="168" formatCode="_ * #,##0.00_)\ [$$-C0C]_ ;_ * \(#,##0.00\)\ [$$-C0C]_ ;_ * &quot;-&quot;??_)\ [$$-C0C]_ ;_ @_ "/>
    <numFmt numFmtId="169" formatCode="_-[$$-1009]* #,##0.00_-;\-[$$-1009]* #,##0.00_-;_-[$$-1009]* &quot;-&quot;??_-;_-@_-"/>
    <numFmt numFmtId="170" formatCode="0.00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4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1"/>
      <name val="Tahoma"/>
      <family val="2"/>
    </font>
    <font>
      <b/>
      <sz val="2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8"/>
      <color rgb="FFFF0000"/>
      <name val="Arial"/>
      <family val="2"/>
      <scheme val="minor"/>
    </font>
    <font>
      <sz val="16"/>
      <color rgb="FF00B0F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167" fontId="1" fillId="0" borderId="0" xfId="1" applyNumberFormat="1" applyFont="1"/>
    <xf numFmtId="167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0" borderId="1" xfId="0" applyBorder="1"/>
    <xf numFmtId="167" fontId="1" fillId="0" borderId="1" xfId="1" applyNumberFormat="1" applyFont="1" applyBorder="1"/>
    <xf numFmtId="165" fontId="1" fillId="0" borderId="0" xfId="1" applyNumberFormat="1" applyFont="1"/>
    <xf numFmtId="1" fontId="1" fillId="0" borderId="0" xfId="1" applyNumberFormat="1" applyFont="1"/>
    <xf numFmtId="9" fontId="1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0" borderId="0" xfId="1" applyNumberFormat="1" applyFont="1"/>
    <xf numFmtId="10" fontId="1" fillId="0" borderId="0" xfId="2" applyNumberFormat="1" applyFont="1"/>
    <xf numFmtId="169" fontId="1" fillId="0" borderId="1" xfId="1" applyNumberFormat="1" applyFont="1" applyBorder="1"/>
    <xf numFmtId="167" fontId="3" fillId="0" borderId="0" xfId="1" applyNumberFormat="1" applyFont="1"/>
    <xf numFmtId="0" fontId="0" fillId="0" borderId="0" xfId="0" applyAlignment="1">
      <alignment horizontal="right"/>
    </xf>
    <xf numFmtId="167" fontId="1" fillId="0" borderId="0" xfId="1" applyNumberFormat="1" applyFont="1" applyAlignment="1">
      <alignment horizontal="right"/>
    </xf>
    <xf numFmtId="10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3"/>
    </xf>
    <xf numFmtId="168" fontId="5" fillId="0" borderId="0" xfId="1" applyNumberFormat="1" applyFont="1"/>
    <xf numFmtId="167" fontId="4" fillId="0" borderId="0" xfId="1" applyNumberFormat="1" applyFont="1"/>
    <xf numFmtId="167" fontId="4" fillId="0" borderId="0" xfId="0" applyNumberFormat="1" applyFont="1"/>
    <xf numFmtId="0" fontId="4" fillId="0" borderId="0" xfId="0" applyFont="1" applyAlignment="1">
      <alignment horizontal="left" indent="2"/>
    </xf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0" fontId="9" fillId="0" borderId="0" xfId="0" applyFont="1" applyAlignment="1">
      <alignment vertical="justify"/>
    </xf>
    <xf numFmtId="0" fontId="8" fillId="0" borderId="3" xfId="0" applyFont="1" applyBorder="1"/>
    <xf numFmtId="0" fontId="8" fillId="0" borderId="0" xfId="0" applyFont="1" applyBorder="1"/>
    <xf numFmtId="0" fontId="10" fillId="0" borderId="0" xfId="0" applyFont="1"/>
    <xf numFmtId="0" fontId="4" fillId="0" borderId="0" xfId="0" applyFont="1" applyBorder="1"/>
    <xf numFmtId="167" fontId="11" fillId="0" borderId="0" xfId="1" applyNumberFormat="1" applyFont="1" applyAlignment="1">
      <alignment horizontal="center"/>
    </xf>
    <xf numFmtId="167" fontId="2" fillId="0" borderId="0" xfId="1" applyNumberFormat="1" applyFont="1"/>
    <xf numFmtId="167" fontId="2" fillId="0" borderId="0" xfId="1" applyNumberFormat="1" applyFont="1" applyAlignment="1">
      <alignment horizontal="center"/>
    </xf>
    <xf numFmtId="167" fontId="0" fillId="0" borderId="1" xfId="0" applyNumberFormat="1" applyBorder="1"/>
    <xf numFmtId="0" fontId="4" fillId="0" borderId="0" xfId="0" applyFont="1" applyAlignment="1"/>
    <xf numFmtId="0" fontId="4" fillId="0" borderId="0" xfId="0" applyFont="1" applyAlignment="1">
      <alignment horizontal="left" vertical="justify" indent="3"/>
    </xf>
    <xf numFmtId="9" fontId="4" fillId="0" borderId="0" xfId="0" applyNumberFormat="1" applyFont="1" applyBorder="1"/>
    <xf numFmtId="14" fontId="4" fillId="0" borderId="1" xfId="0" applyNumberFormat="1" applyFont="1" applyBorder="1"/>
    <xf numFmtId="0" fontId="4" fillId="0" borderId="7" xfId="0" applyFont="1" applyBorder="1"/>
    <xf numFmtId="9" fontId="4" fillId="0" borderId="7" xfId="0" applyNumberFormat="1" applyFont="1" applyBorder="1"/>
    <xf numFmtId="0" fontId="6" fillId="0" borderId="8" xfId="0" applyFont="1" applyBorder="1" applyAlignment="1"/>
    <xf numFmtId="0" fontId="6" fillId="0" borderId="9" xfId="0" applyFont="1" applyBorder="1" applyAlignment="1"/>
    <xf numFmtId="0" fontId="5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/>
    <xf numFmtId="0" fontId="5" fillId="0" borderId="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12" xfId="0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0" fontId="6" fillId="0" borderId="2" xfId="0" applyFont="1" applyBorder="1" applyAlignment="1"/>
    <xf numFmtId="0" fontId="6" fillId="0" borderId="8" xfId="0" applyFont="1" applyBorder="1"/>
    <xf numFmtId="0" fontId="6" fillId="0" borderId="9" xfId="0" applyFont="1" applyBorder="1"/>
    <xf numFmtId="0" fontId="13" fillId="0" borderId="0" xfId="0" applyFont="1"/>
    <xf numFmtId="0" fontId="11" fillId="3" borderId="0" xfId="0" applyFont="1" applyFill="1" applyAlignment="1">
      <alignment horizontal="right"/>
    </xf>
    <xf numFmtId="14" fontId="8" fillId="0" borderId="2" xfId="0" applyNumberFormat="1" applyFont="1" applyBorder="1"/>
    <xf numFmtId="0" fontId="14" fillId="0" borderId="0" xfId="0" applyFont="1"/>
    <xf numFmtId="0" fontId="4" fillId="0" borderId="0" xfId="0" applyFont="1" applyAlignment="1">
      <alignment horizontal="left" vertical="justify" indent="5"/>
    </xf>
    <xf numFmtId="167" fontId="0" fillId="3" borderId="0" xfId="0" applyNumberFormat="1" applyFill="1"/>
    <xf numFmtId="9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right"/>
    </xf>
    <xf numFmtId="10" fontId="0" fillId="0" borderId="0" xfId="2" applyNumberFormat="1" applyFont="1"/>
    <xf numFmtId="167" fontId="0" fillId="0" borderId="0" xfId="0" applyNumberFormat="1" applyAlignment="1">
      <alignment horizontal="right"/>
    </xf>
    <xf numFmtId="167" fontId="0" fillId="0" borderId="0" xfId="1" applyNumberFormat="1" applyFont="1"/>
    <xf numFmtId="169" fontId="0" fillId="0" borderId="7" xfId="1" applyNumberFormat="1" applyFont="1" applyBorder="1"/>
    <xf numFmtId="169" fontId="0" fillId="0" borderId="0" xfId="1" applyNumberFormat="1" applyFont="1"/>
    <xf numFmtId="167" fontId="0" fillId="0" borderId="1" xfId="1" applyNumberFormat="1" applyFont="1" applyBorder="1" applyAlignment="1">
      <alignment horizontal="right"/>
    </xf>
    <xf numFmtId="167" fontId="0" fillId="3" borderId="1" xfId="0" applyNumberForma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169" fontId="0" fillId="0" borderId="0" xfId="0" applyNumberFormat="1"/>
    <xf numFmtId="170" fontId="0" fillId="0" borderId="0" xfId="2" applyNumberFormat="1" applyFont="1"/>
    <xf numFmtId="0" fontId="15" fillId="0" borderId="0" xfId="0" applyFont="1" applyAlignment="1">
      <alignment horizontal="right"/>
    </xf>
    <xf numFmtId="169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left"/>
    </xf>
    <xf numFmtId="10" fontId="0" fillId="0" borderId="0" xfId="2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8" xfId="0" applyBorder="1"/>
    <xf numFmtId="10" fontId="0" fillId="0" borderId="10" xfId="2" applyNumberFormat="1" applyFont="1" applyBorder="1" applyAlignment="1">
      <alignment horizontal="center"/>
    </xf>
    <xf numFmtId="169" fontId="0" fillId="0" borderId="6" xfId="0" applyNumberFormat="1" applyBorder="1"/>
    <xf numFmtId="169" fontId="0" fillId="0" borderId="5" xfId="0" applyNumberFormat="1" applyBorder="1"/>
    <xf numFmtId="167" fontId="0" fillId="0" borderId="5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7" fontId="1" fillId="0" borderId="5" xfId="1" applyNumberFormat="1" applyFont="1" applyBorder="1"/>
    <xf numFmtId="167" fontId="15" fillId="0" borderId="0" xfId="1" applyNumberFormat="1" applyFont="1" applyAlignment="1">
      <alignment horizontal="right"/>
    </xf>
    <xf numFmtId="0" fontId="0" fillId="4" borderId="0" xfId="0" applyFill="1"/>
    <xf numFmtId="10" fontId="0" fillId="4" borderId="0" xfId="2" applyNumberFormat="1" applyFont="1" applyFill="1"/>
    <xf numFmtId="169" fontId="0" fillId="4" borderId="0" xfId="0" applyNumberFormat="1" applyFill="1"/>
    <xf numFmtId="169" fontId="0" fillId="4" borderId="11" xfId="0" applyNumberFormat="1" applyFill="1" applyBorder="1"/>
    <xf numFmtId="169" fontId="0" fillId="4" borderId="12" xfId="0" applyNumberFormat="1" applyFill="1" applyBorder="1"/>
    <xf numFmtId="167" fontId="1" fillId="4" borderId="11" xfId="1" applyNumberFormat="1" applyFont="1" applyFill="1" applyBorder="1"/>
    <xf numFmtId="0" fontId="17" fillId="0" borderId="0" xfId="0" applyFont="1" applyFill="1" applyBorder="1"/>
    <xf numFmtId="0" fontId="16" fillId="0" borderId="0" xfId="0" applyFont="1" applyFill="1" applyBorder="1"/>
    <xf numFmtId="167" fontId="1" fillId="0" borderId="0" xfId="1" applyNumberFormat="1" applyFont="1" applyBorder="1"/>
    <xf numFmtId="169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8" fillId="0" borderId="2" xfId="3" applyFont="1" applyBorder="1"/>
    <xf numFmtId="164" fontId="5" fillId="0" borderId="0" xfId="3" applyFont="1"/>
    <xf numFmtId="164" fontId="4" fillId="0" borderId="0" xfId="3" applyFont="1"/>
    <xf numFmtId="169" fontId="0" fillId="0" borderId="0" xfId="1" applyNumberFormat="1" applyFont="1" applyBorder="1"/>
    <xf numFmtId="16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left"/>
    </xf>
    <xf numFmtId="167" fontId="1" fillId="6" borderId="0" xfId="1" applyNumberFormat="1" applyFont="1" applyFill="1" applyBorder="1"/>
    <xf numFmtId="1" fontId="0" fillId="0" borderId="0" xfId="0" applyNumberFormat="1"/>
    <xf numFmtId="0" fontId="0" fillId="0" borderId="0" xfId="0" applyNumberFormat="1"/>
    <xf numFmtId="169" fontId="0" fillId="5" borderId="0" xfId="1" applyNumberFormat="1" applyFont="1" applyFill="1"/>
    <xf numFmtId="169" fontId="0" fillId="0" borderId="0" xfId="1" applyNumberFormat="1" applyFont="1" applyBorder="1" applyAlignment="1">
      <alignment horizontal="right"/>
    </xf>
    <xf numFmtId="169" fontId="0" fillId="0" borderId="1" xfId="0" applyNumberFormat="1" applyBorder="1"/>
    <xf numFmtId="9" fontId="0" fillId="0" borderId="0" xfId="2" applyNumberFormat="1" applyFont="1"/>
    <xf numFmtId="0" fontId="0" fillId="0" borderId="0" xfId="0" applyAlignment="1">
      <alignment horizontal="left" wrapText="1"/>
    </xf>
    <xf numFmtId="170" fontId="0" fillId="0" borderId="0" xfId="2" applyNumberFormat="1" applyFont="1" applyFill="1"/>
    <xf numFmtId="169" fontId="0" fillId="0" borderId="1" xfId="1" applyNumberFormat="1" applyFont="1" applyFill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7" xfId="0" applyFill="1" applyBorder="1"/>
    <xf numFmtId="10" fontId="0" fillId="5" borderId="0" xfId="2" applyNumberFormat="1" applyFont="1" applyFill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right"/>
    </xf>
    <xf numFmtId="1" fontId="18" fillId="0" borderId="0" xfId="0" applyNumberFormat="1" applyFont="1"/>
    <xf numFmtId="0" fontId="0" fillId="0" borderId="1" xfId="0" applyBorder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Fill="1"/>
    <xf numFmtId="167" fontId="0" fillId="0" borderId="0" xfId="0" applyNumberFormat="1" applyFill="1"/>
    <xf numFmtId="167" fontId="0" fillId="0" borderId="1" xfId="0" applyNumberFormat="1" applyFill="1" applyBorder="1"/>
    <xf numFmtId="0" fontId="4" fillId="0" borderId="0" xfId="0" applyFont="1" applyAlignment="1">
      <alignment horizontal="left" indent="5"/>
    </xf>
    <xf numFmtId="0" fontId="9" fillId="0" borderId="0" xfId="0" applyFont="1" applyAlignment="1">
      <alignment horizontal="right"/>
    </xf>
    <xf numFmtId="0" fontId="19" fillId="0" borderId="0" xfId="0" applyFont="1" applyBorder="1"/>
    <xf numFmtId="0" fontId="9" fillId="0" borderId="0" xfId="0" applyFont="1" applyAlignment="1">
      <alignment horizontal="left" indent="1"/>
    </xf>
    <xf numFmtId="0" fontId="4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9"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ont>
        <color theme="1"/>
      </font>
      <fill>
        <patternFill patternType="darkDown">
          <fgColor theme="1"/>
          <bgColor theme="1" tint="4.9989318521683403E-2"/>
        </patternFill>
      </fill>
      <border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1366632</xdr:colOff>
      <xdr:row>0</xdr:row>
      <xdr:rowOff>113471</xdr:rowOff>
    </xdr:from>
    <xdr:to>
      <xdr:col>7</xdr:col>
      <xdr:colOff>84071</xdr:colOff>
      <xdr:row>5</xdr:row>
      <xdr:rowOff>83275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A9600A1-CE9C-A242-93F9-0BE19526A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806" y="113471"/>
          <a:ext cx="2659960" cy="100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3.8" x14ac:dyDescent="0.25"/>
  <sheetData>
    <row r="1" spans="1:4" x14ac:dyDescent="0.25">
      <c r="A1">
        <v>1737684731917</v>
      </c>
      <c r="B1" t="s">
        <v>4</v>
      </c>
      <c r="C1" t="s">
        <v>5</v>
      </c>
      <c r="D1">
        <v>5</v>
      </c>
    </row>
    <row r="2" spans="1:4" x14ac:dyDescent="0.25">
      <c r="A2">
        <v>1737684732060</v>
      </c>
      <c r="B2" t="s">
        <v>6</v>
      </c>
      <c r="C2" t="s">
        <v>7</v>
      </c>
      <c r="D2" t="s">
        <v>8</v>
      </c>
    </row>
    <row r="3" spans="1:4" x14ac:dyDescent="0.25">
      <c r="A3">
        <v>1737684732070</v>
      </c>
      <c r="B3" t="s">
        <v>6</v>
      </c>
      <c r="C3" t="s">
        <v>9</v>
      </c>
      <c r="D3" t="s">
        <v>10</v>
      </c>
    </row>
    <row r="4" spans="1:4" x14ac:dyDescent="0.25">
      <c r="A4">
        <v>1737684732070</v>
      </c>
      <c r="B4" t="s">
        <v>6</v>
      </c>
      <c r="C4" t="s">
        <v>11</v>
      </c>
      <c r="D4" t="s">
        <v>12</v>
      </c>
    </row>
    <row r="5" spans="1:4" x14ac:dyDescent="0.25">
      <c r="A5">
        <v>1737684732070</v>
      </c>
      <c r="B5" t="s">
        <v>6</v>
      </c>
      <c r="C5" t="s">
        <v>13</v>
      </c>
      <c r="D5" t="s">
        <v>14</v>
      </c>
    </row>
    <row r="6" spans="1:4" x14ac:dyDescent="0.25">
      <c r="A6">
        <v>1737684732070</v>
      </c>
      <c r="B6" t="s">
        <v>6</v>
      </c>
      <c r="C6" t="s">
        <v>15</v>
      </c>
      <c r="D6" t="s">
        <v>16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1737684732092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1737684732106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3.8" x14ac:dyDescent="0.25"/>
  <sheetData>
    <row r="1" spans="1:4" x14ac:dyDescent="0.25">
      <c r="A1">
        <v>1737684732116</v>
      </c>
      <c r="B1" t="s">
        <v>4</v>
      </c>
      <c r="C1" t="s">
        <v>5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1"/>
  <sheetViews>
    <sheetView showGridLines="0" tabSelected="1" zoomScale="70" zoomScaleNormal="70" zoomScaleSheetLayoutView="100" workbookViewId="0">
      <selection activeCell="C6" sqref="C6"/>
    </sheetView>
  </sheetViews>
  <sheetFormatPr baseColWidth="10" defaultColWidth="11.5" defaultRowHeight="17.399999999999999" x14ac:dyDescent="0.3"/>
  <cols>
    <col min="1" max="1" width="1.69921875" style="19" customWidth="1"/>
    <col min="2" max="2" width="53.5" style="19" customWidth="1"/>
    <col min="3" max="3" width="21.09765625" style="19" customWidth="1"/>
    <col min="4" max="4" width="6.69921875" style="19" customWidth="1"/>
    <col min="5" max="5" width="22.09765625" style="19" customWidth="1"/>
    <col min="6" max="6" width="4.59765625" style="19" customWidth="1"/>
    <col min="7" max="7" width="24.8984375" style="19" customWidth="1"/>
    <col min="8" max="8" width="3.69921875" style="19" customWidth="1"/>
    <col min="9" max="9" width="4.8984375" style="19" bestFit="1" customWidth="1"/>
    <col min="10" max="10" width="13.09765625" style="19" customWidth="1"/>
    <col min="11" max="11" width="12.09765625" style="19" customWidth="1"/>
    <col min="12" max="16384" width="11.5" style="19"/>
  </cols>
  <sheetData>
    <row r="1" spans="2:8" ht="24.6" x14ac:dyDescent="0.4">
      <c r="B1" s="69" t="s">
        <v>23</v>
      </c>
      <c r="D1" s="70" t="s">
        <v>192</v>
      </c>
    </row>
    <row r="2" spans="2:8" ht="11.25" customHeight="1" x14ac:dyDescent="0.3">
      <c r="B2" s="144" t="s">
        <v>189</v>
      </c>
    </row>
    <row r="3" spans="2:8" ht="13.5" customHeight="1" x14ac:dyDescent="0.3">
      <c r="B3" s="144" t="s">
        <v>190</v>
      </c>
    </row>
    <row r="4" spans="2:8" ht="10.5" customHeight="1" x14ac:dyDescent="0.3">
      <c r="B4" s="72"/>
    </row>
    <row r="5" spans="2:8" ht="20.399999999999999" x14ac:dyDescent="0.35">
      <c r="B5" s="143" t="s">
        <v>24</v>
      </c>
      <c r="C5" s="136"/>
    </row>
    <row r="6" spans="2:8" ht="22.8" x14ac:dyDescent="0.4">
      <c r="B6" s="135" t="str">
        <f>IF(C5="","Please enter your name in box C5 to view the rest of the questionnaire.","")</f>
        <v>Please enter your name in box C5 to view the rest of the questionnaire.</v>
      </c>
      <c r="C6" s="41"/>
    </row>
    <row r="7" spans="2:8" x14ac:dyDescent="0.3">
      <c r="B7" s="19" t="s">
        <v>25</v>
      </c>
    </row>
    <row r="8" spans="2:8" x14ac:dyDescent="0.3">
      <c r="B8" s="46" t="s">
        <v>26</v>
      </c>
      <c r="C8" s="46"/>
      <c r="G8"/>
      <c r="H8"/>
    </row>
    <row r="9" spans="2:8" x14ac:dyDescent="0.3">
      <c r="B9" s="19" t="s">
        <v>27</v>
      </c>
      <c r="G9"/>
      <c r="H9"/>
    </row>
    <row r="10" spans="2:8" x14ac:dyDescent="0.3">
      <c r="B10" s="19" t="s">
        <v>31</v>
      </c>
      <c r="G10"/>
      <c r="H10"/>
    </row>
    <row r="11" spans="2:8" x14ac:dyDescent="0.3">
      <c r="B11" s="19" t="s">
        <v>28</v>
      </c>
      <c r="D11" s="41"/>
    </row>
    <row r="12" spans="2:8" x14ac:dyDescent="0.3">
      <c r="B12" s="19" t="s">
        <v>29</v>
      </c>
      <c r="D12" s="41"/>
    </row>
    <row r="13" spans="2:8" x14ac:dyDescent="0.3">
      <c r="B13" s="19" t="s">
        <v>30</v>
      </c>
      <c r="D13" s="41"/>
    </row>
    <row r="14" spans="2:8" x14ac:dyDescent="0.3">
      <c r="D14" s="41"/>
    </row>
    <row r="15" spans="2:8" x14ac:dyDescent="0.3">
      <c r="D15" s="41"/>
    </row>
    <row r="16" spans="2:8" x14ac:dyDescent="0.3">
      <c r="B16" s="19" t="s">
        <v>32</v>
      </c>
      <c r="C16" s="145"/>
      <c r="D16" s="145"/>
      <c r="E16" s="145"/>
      <c r="F16" s="145"/>
      <c r="G16" s="145"/>
    </row>
    <row r="17" spans="2:10" x14ac:dyDescent="0.3">
      <c r="B17" s="19" t="s">
        <v>33</v>
      </c>
      <c r="C17" s="49"/>
      <c r="D17" s="19" t="s">
        <v>175</v>
      </c>
    </row>
    <row r="18" spans="2:10" x14ac:dyDescent="0.3">
      <c r="B18" s="41" t="s">
        <v>34</v>
      </c>
      <c r="C18" s="28"/>
      <c r="D18" s="28"/>
      <c r="E18" s="28"/>
    </row>
    <row r="19" spans="2:10" x14ac:dyDescent="0.3">
      <c r="E19" s="41"/>
    </row>
    <row r="20" spans="2:10" x14ac:dyDescent="0.3">
      <c r="B20" s="50" t="s">
        <v>35</v>
      </c>
      <c r="C20" s="50" t="s">
        <v>36</v>
      </c>
    </row>
    <row r="21" spans="2:10" x14ac:dyDescent="0.3">
      <c r="B21" s="51"/>
      <c r="C21" s="51"/>
    </row>
    <row r="22" spans="2:10" x14ac:dyDescent="0.3">
      <c r="B22" s="51"/>
      <c r="C22" s="51"/>
    </row>
    <row r="23" spans="2:10" x14ac:dyDescent="0.3">
      <c r="B23" s="48"/>
      <c r="C23" s="48"/>
    </row>
    <row r="24" spans="2:10" x14ac:dyDescent="0.3">
      <c r="B24" s="26" t="s">
        <v>37</v>
      </c>
      <c r="E24" s="20"/>
      <c r="G24" s="37" t="s">
        <v>48</v>
      </c>
      <c r="H24" s="37"/>
    </row>
    <row r="25" spans="2:10" ht="21" thickBot="1" x14ac:dyDescent="0.4">
      <c r="B25" s="21" t="s">
        <v>38</v>
      </c>
      <c r="C25" s="21"/>
      <c r="D25" s="21"/>
      <c r="E25" s="114"/>
      <c r="F25" s="19" t="s">
        <v>0</v>
      </c>
      <c r="G25" s="29"/>
      <c r="H25" s="30"/>
      <c r="I25" s="23"/>
      <c r="J25" s="24"/>
    </row>
    <row r="26" spans="2:10" ht="39.75" customHeight="1" thickBot="1" x14ac:dyDescent="0.4">
      <c r="B26" s="73" t="s">
        <v>39</v>
      </c>
      <c r="C26" s="47"/>
      <c r="D26" s="142" t="s">
        <v>47</v>
      </c>
      <c r="E26" s="114"/>
      <c r="F26" s="19" t="s">
        <v>0</v>
      </c>
      <c r="G26" s="29"/>
      <c r="H26" s="30"/>
      <c r="I26" s="23"/>
      <c r="J26" s="24"/>
    </row>
    <row r="27" spans="2:10" ht="39.75" customHeight="1" thickBot="1" x14ac:dyDescent="0.4">
      <c r="B27" s="141" t="s">
        <v>191</v>
      </c>
      <c r="C27" s="47"/>
      <c r="D27" s="47"/>
      <c r="E27" s="114"/>
      <c r="G27" s="19" t="s">
        <v>175</v>
      </c>
      <c r="H27" s="30"/>
      <c r="I27" s="23"/>
      <c r="J27" s="24"/>
    </row>
    <row r="28" spans="2:10" ht="21" thickBot="1" x14ac:dyDescent="0.4">
      <c r="B28" s="21" t="s">
        <v>193</v>
      </c>
      <c r="C28" s="21"/>
      <c r="D28" s="21"/>
      <c r="E28" s="114"/>
      <c r="F28" s="19" t="s">
        <v>0</v>
      </c>
      <c r="G28" s="29"/>
      <c r="H28" s="30"/>
      <c r="I28" s="23"/>
      <c r="J28" s="24"/>
    </row>
    <row r="29" spans="2:10" ht="21" thickBot="1" x14ac:dyDescent="0.4">
      <c r="B29" s="21" t="s">
        <v>40</v>
      </c>
      <c r="C29" s="21"/>
      <c r="D29" s="21"/>
      <c r="E29" s="114"/>
      <c r="F29" s="19" t="s">
        <v>0</v>
      </c>
      <c r="G29" s="29"/>
      <c r="H29" s="30"/>
      <c r="I29" s="23"/>
      <c r="J29" s="24"/>
    </row>
    <row r="30" spans="2:10" ht="21" thickBot="1" x14ac:dyDescent="0.4">
      <c r="B30" s="21" t="s">
        <v>41</v>
      </c>
      <c r="C30" s="21"/>
      <c r="D30" s="21"/>
      <c r="E30" s="114"/>
      <c r="F30" s="19" t="s">
        <v>0</v>
      </c>
      <c r="G30" s="29"/>
      <c r="H30" s="30"/>
      <c r="I30" s="23"/>
      <c r="J30" s="24"/>
    </row>
    <row r="31" spans="2:10" ht="21" thickBot="1" x14ac:dyDescent="0.4">
      <c r="B31" s="21" t="s">
        <v>42</v>
      </c>
      <c r="C31" s="21"/>
      <c r="D31" s="21"/>
      <c r="E31" s="114"/>
      <c r="F31" s="19" t="s">
        <v>0</v>
      </c>
      <c r="G31" s="29"/>
      <c r="H31" s="30"/>
      <c r="I31" s="23"/>
      <c r="J31" s="24"/>
    </row>
    <row r="32" spans="2:10" ht="21" thickBot="1" x14ac:dyDescent="0.4">
      <c r="B32" s="21" t="s">
        <v>43</v>
      </c>
      <c r="C32" s="21"/>
      <c r="D32" s="21"/>
      <c r="E32" s="114"/>
      <c r="F32" s="19" t="s">
        <v>0</v>
      </c>
      <c r="G32" s="29"/>
      <c r="H32" s="30"/>
      <c r="I32" s="23"/>
      <c r="J32" s="24"/>
    </row>
    <row r="33" spans="2:10" ht="21" thickBot="1" x14ac:dyDescent="0.4">
      <c r="B33" s="21" t="s">
        <v>44</v>
      </c>
      <c r="C33" s="21"/>
      <c r="D33" s="21"/>
      <c r="E33" s="114"/>
      <c r="F33" s="19" t="s">
        <v>0</v>
      </c>
      <c r="G33" s="29"/>
      <c r="H33" s="30"/>
      <c r="I33" s="23"/>
      <c r="J33" s="24"/>
    </row>
    <row r="34" spans="2:10" ht="21" thickBot="1" x14ac:dyDescent="0.4">
      <c r="B34" s="21" t="s">
        <v>45</v>
      </c>
      <c r="C34" s="21"/>
      <c r="D34" s="21"/>
      <c r="E34" s="114"/>
      <c r="F34" s="19" t="s">
        <v>0</v>
      </c>
      <c r="G34" s="29"/>
      <c r="H34" s="30"/>
      <c r="I34" s="23"/>
      <c r="J34" s="24"/>
    </row>
    <row r="35" spans="2:10" ht="21" thickBot="1" x14ac:dyDescent="0.4">
      <c r="B35" s="21" t="s">
        <v>46</v>
      </c>
      <c r="E35" s="114"/>
      <c r="F35" s="19" t="s">
        <v>0</v>
      </c>
      <c r="G35" s="29"/>
      <c r="H35" s="23"/>
      <c r="I35" s="23"/>
      <c r="J35" s="24"/>
    </row>
    <row r="36" spans="2:10" x14ac:dyDescent="0.3">
      <c r="E36" s="22"/>
      <c r="G36" s="23"/>
      <c r="H36" s="23"/>
    </row>
    <row r="37" spans="2:10" ht="18" x14ac:dyDescent="0.35">
      <c r="B37" s="19" t="s">
        <v>176</v>
      </c>
      <c r="E37" s="40"/>
    </row>
    <row r="38" spans="2:10" ht="18" x14ac:dyDescent="0.35">
      <c r="B38" s="25" t="s">
        <v>50</v>
      </c>
      <c r="E38" s="40"/>
    </row>
    <row r="39" spans="2:10" ht="18" x14ac:dyDescent="0.35">
      <c r="B39" s="25" t="s">
        <v>51</v>
      </c>
      <c r="E39" s="40"/>
    </row>
    <row r="40" spans="2:10" ht="21" thickBot="1" x14ac:dyDescent="0.4">
      <c r="B40" s="25" t="s">
        <v>52</v>
      </c>
      <c r="C40" s="19" t="s">
        <v>53</v>
      </c>
      <c r="E40" s="114"/>
      <c r="F40" s="19" t="s">
        <v>0</v>
      </c>
      <c r="G40" s="29"/>
      <c r="H40" s="30"/>
    </row>
    <row r="41" spans="2:10" ht="21" thickBot="1" x14ac:dyDescent="0.4">
      <c r="C41" s="19" t="s">
        <v>54</v>
      </c>
      <c r="E41" s="114"/>
      <c r="F41" s="19" t="s">
        <v>0</v>
      </c>
      <c r="G41" s="29"/>
      <c r="H41" s="30"/>
    </row>
    <row r="42" spans="2:10" x14ac:dyDescent="0.3">
      <c r="E42" s="115"/>
    </row>
    <row r="43" spans="2:10" x14ac:dyDescent="0.3">
      <c r="B43" s="27" t="s">
        <v>55</v>
      </c>
      <c r="C43" s="27"/>
      <c r="D43" s="27"/>
      <c r="E43" s="116"/>
    </row>
    <row r="44" spans="2:10" ht="21" thickBot="1" x14ac:dyDescent="0.4">
      <c r="B44" s="19" t="s">
        <v>56</v>
      </c>
      <c r="C44" s="71"/>
      <c r="D44" s="19" t="s">
        <v>175</v>
      </c>
      <c r="E44" s="116"/>
      <c r="G44" s="37" t="s">
        <v>48</v>
      </c>
    </row>
    <row r="45" spans="2:10" ht="21" thickBot="1" x14ac:dyDescent="0.4">
      <c r="B45" s="25" t="s">
        <v>57</v>
      </c>
      <c r="C45" s="25"/>
      <c r="D45" s="25"/>
      <c r="E45" s="114"/>
      <c r="F45" s="19" t="s">
        <v>0</v>
      </c>
      <c r="G45" s="29"/>
      <c r="H45" s="30"/>
    </row>
    <row r="46" spans="2:10" ht="21" thickBot="1" x14ac:dyDescent="0.4">
      <c r="B46" s="25" t="s">
        <v>58</v>
      </c>
      <c r="C46" s="25"/>
      <c r="D46" s="25"/>
      <c r="E46" s="114"/>
      <c r="F46" s="19" t="s">
        <v>0</v>
      </c>
      <c r="G46" s="29"/>
      <c r="H46" s="30"/>
    </row>
    <row r="47" spans="2:10" ht="21" thickBot="1" x14ac:dyDescent="0.4">
      <c r="B47" s="25" t="s">
        <v>59</v>
      </c>
      <c r="C47" s="25"/>
      <c r="D47" s="25"/>
      <c r="E47" s="114"/>
      <c r="F47" s="19" t="s">
        <v>0</v>
      </c>
      <c r="G47" s="29"/>
      <c r="H47" s="30"/>
    </row>
    <row r="48" spans="2:10" ht="21" thickBot="1" x14ac:dyDescent="0.4">
      <c r="B48" s="25" t="s">
        <v>177</v>
      </c>
      <c r="C48" s="25"/>
      <c r="D48" s="25"/>
      <c r="E48" s="114"/>
      <c r="F48" s="19" t="s">
        <v>0</v>
      </c>
      <c r="G48" s="29"/>
      <c r="H48" s="30"/>
    </row>
    <row r="49" spans="2:8" ht="21" thickBot="1" x14ac:dyDescent="0.4">
      <c r="B49" s="25" t="s">
        <v>60</v>
      </c>
      <c r="C49" s="25"/>
      <c r="D49" s="25"/>
      <c r="E49" s="114"/>
      <c r="F49" s="19" t="s">
        <v>0</v>
      </c>
      <c r="G49" s="29"/>
      <c r="H49" s="30"/>
    </row>
    <row r="50" spans="2:8" ht="21" thickBot="1" x14ac:dyDescent="0.4">
      <c r="B50" s="25" t="s">
        <v>61</v>
      </c>
      <c r="C50" s="25"/>
      <c r="D50" s="25"/>
      <c r="E50" s="114"/>
      <c r="F50" s="19" t="s">
        <v>0</v>
      </c>
      <c r="G50" s="29"/>
      <c r="H50" s="30"/>
    </row>
    <row r="51" spans="2:8" ht="21" thickBot="1" x14ac:dyDescent="0.4">
      <c r="B51" s="25" t="s">
        <v>62</v>
      </c>
      <c r="E51" s="114"/>
      <c r="F51" s="19" t="s">
        <v>0</v>
      </c>
      <c r="G51" s="29"/>
      <c r="H51" s="30"/>
    </row>
    <row r="52" spans="2:8" ht="18" thickBot="1" x14ac:dyDescent="0.35">
      <c r="E52" s="20"/>
    </row>
    <row r="53" spans="2:8" ht="18" thickBot="1" x14ac:dyDescent="0.35">
      <c r="B53" s="52" t="s">
        <v>178</v>
      </c>
      <c r="C53" s="53"/>
      <c r="D53" s="53"/>
      <c r="E53" s="54"/>
      <c r="F53" s="55"/>
      <c r="G53" s="56"/>
    </row>
    <row r="54" spans="2:8" ht="18" thickBot="1" x14ac:dyDescent="0.35">
      <c r="B54" s="57" t="s">
        <v>64</v>
      </c>
      <c r="C54" s="41"/>
      <c r="D54" s="41"/>
      <c r="E54" s="58"/>
      <c r="F54" s="31"/>
      <c r="G54" s="34" t="s">
        <v>65</v>
      </c>
    </row>
    <row r="55" spans="2:8" ht="18" thickBot="1" x14ac:dyDescent="0.35">
      <c r="B55" s="57" t="s">
        <v>66</v>
      </c>
      <c r="C55" s="41"/>
      <c r="D55" s="41"/>
      <c r="E55" s="58"/>
      <c r="F55" s="31"/>
      <c r="G55" s="34" t="s">
        <v>67</v>
      </c>
    </row>
    <row r="56" spans="2:8" x14ac:dyDescent="0.3">
      <c r="B56" s="57"/>
      <c r="C56" s="41"/>
      <c r="D56" s="41"/>
      <c r="E56" s="58"/>
      <c r="F56" s="41"/>
      <c r="G56" s="59"/>
    </row>
    <row r="57" spans="2:8" x14ac:dyDescent="0.3">
      <c r="B57" s="57" t="s">
        <v>68</v>
      </c>
      <c r="C57" s="41"/>
      <c r="D57" s="41"/>
      <c r="E57" s="58"/>
      <c r="F57" s="41"/>
      <c r="G57" s="59"/>
    </row>
    <row r="58" spans="2:8" ht="18" thickBot="1" x14ac:dyDescent="0.35">
      <c r="B58" s="60" t="s">
        <v>69</v>
      </c>
      <c r="C58" s="61"/>
      <c r="D58" s="61"/>
      <c r="E58" s="62"/>
      <c r="F58" s="61"/>
      <c r="G58" s="63"/>
    </row>
    <row r="59" spans="2:8" ht="18" thickBot="1" x14ac:dyDescent="0.35">
      <c r="E59" s="20"/>
    </row>
    <row r="60" spans="2:8" ht="18" thickBot="1" x14ac:dyDescent="0.35">
      <c r="B60" s="52" t="s">
        <v>70</v>
      </c>
      <c r="C60" s="53"/>
      <c r="D60" s="53"/>
      <c r="E60" s="54"/>
      <c r="F60" s="55"/>
      <c r="G60" s="56"/>
    </row>
    <row r="61" spans="2:8" ht="21" thickBot="1" x14ac:dyDescent="0.4">
      <c r="B61" s="57" t="s">
        <v>71</v>
      </c>
      <c r="C61" s="41"/>
      <c r="D61" s="64"/>
      <c r="E61" s="58"/>
      <c r="F61" s="38"/>
      <c r="G61" s="59" t="s">
        <v>3</v>
      </c>
    </row>
    <row r="62" spans="2:8" ht="21" thickBot="1" x14ac:dyDescent="0.4">
      <c r="B62" s="57"/>
      <c r="C62" s="41"/>
      <c r="D62" s="64"/>
      <c r="E62" s="58"/>
      <c r="F62" s="39"/>
      <c r="G62" s="59"/>
    </row>
    <row r="63" spans="2:8" ht="18" thickBot="1" x14ac:dyDescent="0.35">
      <c r="B63" s="57" t="s">
        <v>72</v>
      </c>
      <c r="C63" s="41"/>
      <c r="D63" s="64"/>
      <c r="E63" s="58"/>
      <c r="F63" s="31"/>
      <c r="G63" s="34" t="s">
        <v>65</v>
      </c>
    </row>
    <row r="64" spans="2:8" ht="18" thickBot="1" x14ac:dyDescent="0.35">
      <c r="B64" s="65"/>
      <c r="C64" s="64"/>
      <c r="D64" s="64"/>
      <c r="E64" s="58"/>
      <c r="F64" s="31"/>
      <c r="G64" s="34" t="s">
        <v>67</v>
      </c>
    </row>
    <row r="65" spans="2:7" ht="18" thickBot="1" x14ac:dyDescent="0.35">
      <c r="B65" s="60" t="s">
        <v>73</v>
      </c>
      <c r="C65" s="66"/>
      <c r="D65" s="66"/>
      <c r="E65" s="62"/>
      <c r="F65" s="61"/>
      <c r="G65" s="63"/>
    </row>
    <row r="66" spans="2:7" ht="18" thickBot="1" x14ac:dyDescent="0.35">
      <c r="E66" s="20"/>
    </row>
    <row r="67" spans="2:7" ht="18" thickBot="1" x14ac:dyDescent="0.35">
      <c r="B67" s="52" t="s">
        <v>179</v>
      </c>
      <c r="C67" s="53"/>
      <c r="D67" s="53"/>
      <c r="E67" s="54"/>
      <c r="F67" s="55"/>
      <c r="G67" s="56"/>
    </row>
    <row r="68" spans="2:7" ht="18" thickBot="1" x14ac:dyDescent="0.35">
      <c r="B68" s="57" t="s">
        <v>75</v>
      </c>
      <c r="C68" s="41"/>
      <c r="D68" s="64"/>
      <c r="E68" s="58"/>
      <c r="F68" s="31"/>
      <c r="G68" s="34" t="s">
        <v>65</v>
      </c>
    </row>
    <row r="69" spans="2:7" ht="18" thickBot="1" x14ac:dyDescent="0.35">
      <c r="B69" s="65"/>
      <c r="C69" s="64"/>
      <c r="D69" s="64"/>
      <c r="E69" s="58"/>
      <c r="F69" s="31"/>
      <c r="G69" s="34" t="s">
        <v>67</v>
      </c>
    </row>
    <row r="70" spans="2:7" ht="18" thickBot="1" x14ac:dyDescent="0.35">
      <c r="B70" s="60" t="s">
        <v>76</v>
      </c>
      <c r="C70" s="61"/>
      <c r="D70" s="61"/>
      <c r="E70" s="62"/>
      <c r="F70" s="61"/>
      <c r="G70" s="63"/>
    </row>
    <row r="71" spans="2:7" ht="18" thickBot="1" x14ac:dyDescent="0.35">
      <c r="E71" s="20"/>
    </row>
    <row r="72" spans="2:7" ht="18" thickBot="1" x14ac:dyDescent="0.35">
      <c r="B72" s="67" t="s">
        <v>180</v>
      </c>
      <c r="C72" s="68"/>
      <c r="D72" s="68"/>
      <c r="E72" s="54"/>
      <c r="F72" s="55"/>
      <c r="G72" s="56"/>
    </row>
    <row r="73" spans="2:7" ht="18" thickBot="1" x14ac:dyDescent="0.35">
      <c r="B73" s="57" t="s">
        <v>77</v>
      </c>
      <c r="C73" s="41"/>
      <c r="D73" s="41"/>
      <c r="E73" s="58"/>
      <c r="F73" s="31"/>
      <c r="G73" s="34" t="s">
        <v>65</v>
      </c>
    </row>
    <row r="74" spans="2:7" ht="18" thickBot="1" x14ac:dyDescent="0.35">
      <c r="B74" s="57"/>
      <c r="C74" s="41"/>
      <c r="D74" s="41"/>
      <c r="E74" s="58"/>
      <c r="F74" s="31"/>
      <c r="G74" s="34" t="s">
        <v>67</v>
      </c>
    </row>
    <row r="75" spans="2:7" ht="18" thickBot="1" x14ac:dyDescent="0.35">
      <c r="B75" s="60" t="s">
        <v>78</v>
      </c>
      <c r="C75" s="61"/>
      <c r="D75" s="61"/>
      <c r="E75" s="62"/>
      <c r="F75" s="61"/>
      <c r="G75" s="63"/>
    </row>
    <row r="76" spans="2:7" x14ac:dyDescent="0.3">
      <c r="B76" s="41"/>
      <c r="C76" s="41"/>
      <c r="D76" s="41"/>
      <c r="E76" s="58"/>
      <c r="F76" s="41"/>
      <c r="G76" s="41"/>
    </row>
    <row r="77" spans="2:7" x14ac:dyDescent="0.3">
      <c r="B77" s="26" t="s">
        <v>79</v>
      </c>
      <c r="C77" s="26"/>
      <c r="D77" s="26"/>
    </row>
    <row r="78" spans="2:7" x14ac:dyDescent="0.3">
      <c r="B78" s="21" t="s">
        <v>80</v>
      </c>
    </row>
    <row r="79" spans="2:7" x14ac:dyDescent="0.3">
      <c r="B79" s="21" t="s">
        <v>81</v>
      </c>
    </row>
    <row r="80" spans="2:7" x14ac:dyDescent="0.3">
      <c r="B80" s="21" t="s">
        <v>82</v>
      </c>
    </row>
    <row r="81" spans="2:3" x14ac:dyDescent="0.3">
      <c r="B81" s="21" t="s">
        <v>83</v>
      </c>
    </row>
    <row r="82" spans="2:3" x14ac:dyDescent="0.3">
      <c r="B82" s="21" t="s">
        <v>84</v>
      </c>
    </row>
    <row r="83" spans="2:3" x14ac:dyDescent="0.3">
      <c r="B83" s="21" t="s">
        <v>85</v>
      </c>
    </row>
    <row r="85" spans="2:3" x14ac:dyDescent="0.3">
      <c r="B85" s="26" t="s">
        <v>60</v>
      </c>
      <c r="C85" s="26"/>
    </row>
    <row r="86" spans="2:3" x14ac:dyDescent="0.3">
      <c r="B86" s="21" t="s">
        <v>86</v>
      </c>
    </row>
    <row r="87" spans="2:3" x14ac:dyDescent="0.3">
      <c r="B87" s="21" t="s">
        <v>87</v>
      </c>
    </row>
    <row r="88" spans="2:3" x14ac:dyDescent="0.3">
      <c r="B88" s="21" t="s">
        <v>88</v>
      </c>
    </row>
    <row r="89" spans="2:3" x14ac:dyDescent="0.3">
      <c r="B89" s="21"/>
    </row>
    <row r="90" spans="2:3" x14ac:dyDescent="0.3">
      <c r="B90" s="21"/>
    </row>
    <row r="91" spans="2:3" x14ac:dyDescent="0.3">
      <c r="B91" s="21"/>
    </row>
  </sheetData>
  <mergeCells count="1">
    <mergeCell ref="C16:G16"/>
  </mergeCells>
  <conditionalFormatting sqref="C5">
    <cfRule type="containsBlanks" dxfId="8" priority="2">
      <formula>LEN(TRIM(C5))=0</formula>
    </cfRule>
  </conditionalFormatting>
  <conditionalFormatting sqref="B7:G89">
    <cfRule type="expression" dxfId="2" priority="1">
      <formula>$C$5=""</formula>
    </cfRule>
  </conditionalFormatting>
  <dataValidations count="1">
    <dataValidation type="decimal" allowBlank="1" showInputMessage="1" showErrorMessage="1" sqref="E25:E26 E28:E35">
      <formula1>-9.99999999999999E+48</formula1>
      <formula2>9.99999999999999E+61</formula2>
    </dataValidation>
  </dataValidations>
  <pageMargins left="0.25" right="0.25" top="0.75" bottom="0.75" header="0.3" footer="0.3"/>
  <pageSetup scale="69" fitToHeight="0" orientation="portrait" r:id="rId1"/>
  <customProperties>
    <customPr name="OrphanNamesChecke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zoomScale="70" zoomScaleNormal="70" workbookViewId="0">
      <selection activeCell="B47" sqref="B47"/>
    </sheetView>
  </sheetViews>
  <sheetFormatPr baseColWidth="10" defaultColWidth="11" defaultRowHeight="13.8" outlineLevelRow="1" x14ac:dyDescent="0.25"/>
  <cols>
    <col min="1" max="1" width="8" customWidth="1"/>
    <col min="2" max="2" width="37.3984375" customWidth="1"/>
    <col min="3" max="3" width="21" customWidth="1"/>
    <col min="4" max="4" width="18.59765625" customWidth="1"/>
    <col min="5" max="6" width="16.5" customWidth="1"/>
    <col min="7" max="7" width="16.09765625" customWidth="1"/>
    <col min="8" max="8" width="19.3984375" customWidth="1"/>
    <col min="9" max="10" width="16.69921875" customWidth="1"/>
    <col min="11" max="11" width="16.09765625" customWidth="1"/>
    <col min="13" max="14" width="7.5" customWidth="1"/>
  </cols>
  <sheetData>
    <row r="1" spans="1:12" x14ac:dyDescent="0.25">
      <c r="B1" t="s">
        <v>89</v>
      </c>
      <c r="C1">
        <f>Questionnaire!C5</f>
        <v>0</v>
      </c>
    </row>
    <row r="2" spans="1:12" x14ac:dyDescent="0.25">
      <c r="B2" t="s">
        <v>90</v>
      </c>
      <c r="C2">
        <f>Questionnaire!C16</f>
        <v>0</v>
      </c>
    </row>
    <row r="4" spans="1:12" s="4" customFormat="1" x14ac:dyDescent="0.25">
      <c r="A4" s="4" t="s">
        <v>94</v>
      </c>
    </row>
    <row r="5" spans="1:12" x14ac:dyDescent="0.25">
      <c r="B5" t="s">
        <v>91</v>
      </c>
      <c r="C5" s="36">
        <f>Questionnaire!C17</f>
        <v>0</v>
      </c>
    </row>
    <row r="6" spans="1:12" x14ac:dyDescent="0.25">
      <c r="B6" t="s">
        <v>92</v>
      </c>
      <c r="C6">
        <f>YEAR(C5)</f>
        <v>1900</v>
      </c>
      <c r="G6" s="77" t="e">
        <f>D69</f>
        <v>#DIV/0!</v>
      </c>
      <c r="H6" s="77" t="e">
        <f>D70</f>
        <v>#DIV/0!</v>
      </c>
    </row>
    <row r="7" spans="1:12" x14ac:dyDescent="0.25">
      <c r="D7" t="s">
        <v>1</v>
      </c>
      <c r="G7" t="s">
        <v>95</v>
      </c>
      <c r="H7" t="s">
        <v>96</v>
      </c>
      <c r="I7" t="s">
        <v>97</v>
      </c>
    </row>
    <row r="8" spans="1:12" x14ac:dyDescent="0.25">
      <c r="B8" s="137" t="str">
        <f>Questionnaire!B25</f>
        <v>Purchase price of the building</v>
      </c>
      <c r="C8" s="42">
        <f>IF(Questionnaire!E26=0,Questionnaire!E25,IF(Questionnaire!E26="",Questionnaire!E25,0))</f>
        <v>0</v>
      </c>
      <c r="D8" s="44">
        <f>Questionnaire!G25</f>
        <v>0</v>
      </c>
      <c r="E8" s="43"/>
      <c r="F8" s="1"/>
      <c r="G8" s="1" t="e">
        <f>C8*$D$69</f>
        <v>#DIV/0!</v>
      </c>
      <c r="H8" s="2" t="e">
        <f>$D$70*C8</f>
        <v>#DIV/0!</v>
      </c>
      <c r="I8" s="2" t="e">
        <f>C8-G8-H8</f>
        <v>#DIV/0!</v>
      </c>
    </row>
    <row r="9" spans="1:12" ht="27.6" x14ac:dyDescent="0.25">
      <c r="B9" s="137" t="str">
        <f>Questionnaire!B26</f>
        <v>If purchased before immigrating to Canada, fair market value at the time of immigration</v>
      </c>
      <c r="C9" s="42">
        <f>Questionnaire!E26</f>
        <v>0</v>
      </c>
      <c r="D9" s="44">
        <f>Questionnaire!G29</f>
        <v>0</v>
      </c>
      <c r="E9" s="43"/>
      <c r="F9" s="1"/>
      <c r="G9" s="1">
        <v>0</v>
      </c>
      <c r="H9" s="2">
        <f>C9</f>
        <v>0</v>
      </c>
      <c r="I9" s="2">
        <f t="shared" ref="I9:I17" si="0">C9-G9-H9</f>
        <v>0</v>
      </c>
    </row>
    <row r="10" spans="1:12" ht="27.6" x14ac:dyDescent="0.25">
      <c r="B10" s="137" t="str">
        <f>Questionnaire!B28</f>
        <v>GST &amp; QST refund on new housing (if not included in the purchase price)</v>
      </c>
      <c r="C10" s="42">
        <f>-Questionnaire!E28</f>
        <v>0</v>
      </c>
      <c r="D10" s="44">
        <f>Questionnaire!G30</f>
        <v>0</v>
      </c>
      <c r="E10" s="43"/>
      <c r="F10" s="1"/>
      <c r="G10" s="1" t="e">
        <f>C10*$D$69</f>
        <v>#DIV/0!</v>
      </c>
      <c r="H10" s="2" t="e">
        <f>$D$70*C10</f>
        <v>#DIV/0!</v>
      </c>
      <c r="I10" s="2" t="e">
        <f t="shared" si="0"/>
        <v>#DIV/0!</v>
      </c>
    </row>
    <row r="11" spans="1:12" x14ac:dyDescent="0.25">
      <c r="B11" s="137" t="str">
        <f>Questionnaire!B29</f>
        <v>Major work during purchase</v>
      </c>
      <c r="C11" s="42">
        <f>Questionnaire!E29</f>
        <v>0</v>
      </c>
      <c r="D11" s="44">
        <f>Questionnaire!G31</f>
        <v>0</v>
      </c>
      <c r="E11" s="43"/>
      <c r="F11" s="1"/>
      <c r="G11" s="1" t="e">
        <f>C11*$D$69</f>
        <v>#DIV/0!</v>
      </c>
      <c r="H11" s="2" t="e">
        <f>$D$70*C11</f>
        <v>#DIV/0!</v>
      </c>
      <c r="I11" s="2" t="e">
        <f t="shared" si="0"/>
        <v>#DIV/0!</v>
      </c>
    </row>
    <row r="12" spans="1:12" x14ac:dyDescent="0.25">
      <c r="B12" s="137" t="str">
        <f>Questionnaire!B30</f>
        <v>Welcome tax</v>
      </c>
      <c r="C12" s="42">
        <f>Questionnaire!E30</f>
        <v>0</v>
      </c>
      <c r="D12" s="44">
        <f>Questionnaire!G32</f>
        <v>0</v>
      </c>
      <c r="E12" s="43"/>
      <c r="F12" s="1"/>
      <c r="G12" s="1" t="e">
        <f>C12*$D$69</f>
        <v>#DIV/0!</v>
      </c>
      <c r="H12" s="2" t="e">
        <f>$D$70*C12</f>
        <v>#DIV/0!</v>
      </c>
      <c r="I12" s="2" t="e">
        <f t="shared" si="0"/>
        <v>#DIV/0!</v>
      </c>
    </row>
    <row r="13" spans="1:12" x14ac:dyDescent="0.25">
      <c r="B13" s="137" t="str">
        <f>Questionnaire!B31</f>
        <v>Inspector paid during purchase</v>
      </c>
      <c r="C13" s="42">
        <f>Questionnaire!E31</f>
        <v>0</v>
      </c>
      <c r="D13" s="44">
        <f>Questionnaire!G33</f>
        <v>0</v>
      </c>
      <c r="E13" s="43"/>
      <c r="F13" s="1"/>
      <c r="G13" s="1" t="e">
        <f>C13*$D$69</f>
        <v>#DIV/0!</v>
      </c>
      <c r="H13" s="2" t="e">
        <f>$D$70*C13</f>
        <v>#DIV/0!</v>
      </c>
      <c r="I13" s="2" t="e">
        <f t="shared" si="0"/>
        <v>#DIV/0!</v>
      </c>
      <c r="L13" s="2"/>
    </row>
    <row r="14" spans="1:12" x14ac:dyDescent="0.25">
      <c r="B14" s="137" t="str">
        <f>Questionnaire!B32</f>
        <v>Appraiser paid during purchase</v>
      </c>
      <c r="C14" s="42">
        <f>Questionnaire!E32</f>
        <v>0</v>
      </c>
      <c r="D14" s="44"/>
      <c r="E14" s="43"/>
      <c r="F14" s="1"/>
      <c r="G14" s="1"/>
      <c r="H14" s="2"/>
      <c r="I14" s="2"/>
      <c r="L14" s="2"/>
    </row>
    <row r="15" spans="1:12" x14ac:dyDescent="0.25">
      <c r="B15" s="137" t="str">
        <f>Questionnaire!B33</f>
        <v>Notary paid during purchase</v>
      </c>
      <c r="C15" s="42">
        <f>Questionnaire!E33</f>
        <v>0</v>
      </c>
      <c r="D15" s="44">
        <f>Questionnaire!G34</f>
        <v>0</v>
      </c>
      <c r="E15" s="43"/>
      <c r="F15" s="1"/>
      <c r="G15" s="1" t="e">
        <f>C15*$D$69</f>
        <v>#DIV/0!</v>
      </c>
      <c r="H15" s="2" t="e">
        <f>$D$70*C15</f>
        <v>#DIV/0!</v>
      </c>
      <c r="I15" s="2" t="e">
        <f t="shared" si="0"/>
        <v>#DIV/0!</v>
      </c>
    </row>
    <row r="16" spans="1:12" ht="27.6" x14ac:dyDescent="0.25">
      <c r="B16" s="137" t="str">
        <f>Questionnaire!B34</f>
        <v>Other expenses related to the purchase (specify)</v>
      </c>
      <c r="C16" s="42">
        <f>Questionnaire!E34</f>
        <v>0</v>
      </c>
      <c r="D16" s="44"/>
      <c r="E16" s="43"/>
      <c r="F16" s="1"/>
      <c r="G16" s="1"/>
      <c r="H16" s="2"/>
      <c r="I16" s="2"/>
    </row>
    <row r="17" spans="1:9" x14ac:dyDescent="0.25">
      <c r="B17" s="137" t="str">
        <f>Questionnaire!B35</f>
        <v>*CMHC paid at the time of purchase</v>
      </c>
      <c r="C17" s="42">
        <f>Questionnaire!E35</f>
        <v>0</v>
      </c>
      <c r="D17" s="42"/>
      <c r="E17" s="1"/>
      <c r="F17" s="1"/>
      <c r="G17" s="1"/>
      <c r="H17" s="2">
        <f>C17</f>
        <v>0</v>
      </c>
      <c r="I17" s="2">
        <f t="shared" si="0"/>
        <v>0</v>
      </c>
    </row>
    <row r="18" spans="1:9" x14ac:dyDescent="0.25">
      <c r="B18" s="5" t="s">
        <v>93</v>
      </c>
      <c r="C18" s="5"/>
      <c r="D18" s="6"/>
      <c r="E18" s="6"/>
      <c r="F18" s="6">
        <f>SUM(C8:C18)</f>
        <v>0</v>
      </c>
      <c r="G18" s="2" t="e">
        <f>SUM(G8:G17)</f>
        <v>#DIV/0!</v>
      </c>
      <c r="H18" s="2" t="e">
        <f>SUM(H8:H17)</f>
        <v>#DIV/0!</v>
      </c>
      <c r="I18" s="2" t="e">
        <f>F18-G18-H18</f>
        <v>#DIV/0!</v>
      </c>
    </row>
    <row r="19" spans="1:9" x14ac:dyDescent="0.25">
      <c r="B19" s="30"/>
      <c r="C19" s="30"/>
      <c r="D19" s="109"/>
      <c r="E19" s="109"/>
      <c r="F19" s="109"/>
      <c r="G19" s="2"/>
      <c r="H19" s="2"/>
      <c r="I19" s="2"/>
    </row>
    <row r="20" spans="1:9" x14ac:dyDescent="0.25">
      <c r="A20" s="4" t="s">
        <v>98</v>
      </c>
      <c r="B20" s="4"/>
      <c r="C20" s="4"/>
      <c r="D20" s="109"/>
      <c r="E20" s="109"/>
      <c r="F20" s="109"/>
      <c r="G20" s="2"/>
      <c r="H20" s="2"/>
      <c r="I20" s="2"/>
    </row>
    <row r="21" spans="1:9" outlineLevel="1" x14ac:dyDescent="0.25">
      <c r="C21" s="1"/>
      <c r="D21" s="1"/>
      <c r="E21" s="1"/>
      <c r="F21" s="1"/>
      <c r="G21" s="77" t="e">
        <f>$D$69</f>
        <v>#DIV/0!</v>
      </c>
      <c r="H21" s="77" t="e">
        <f>$D$70</f>
        <v>#DIV/0!</v>
      </c>
    </row>
    <row r="22" spans="1:9" outlineLevel="1" x14ac:dyDescent="0.25">
      <c r="C22" s="1"/>
      <c r="D22" s="88" t="s">
        <v>99</v>
      </c>
      <c r="E22" s="2">
        <f>F18</f>
        <v>0</v>
      </c>
      <c r="F22" s="138"/>
      <c r="G22" s="76" t="s">
        <v>109</v>
      </c>
      <c r="H22" s="76" t="s">
        <v>110</v>
      </c>
    </row>
    <row r="23" spans="1:9" outlineLevel="1" x14ac:dyDescent="0.25">
      <c r="C23" s="1"/>
      <c r="D23" s="78" t="s">
        <v>100</v>
      </c>
      <c r="E23" s="75">
        <v>0.5</v>
      </c>
      <c r="F23" s="139">
        <f>$E$23*F18</f>
        <v>0</v>
      </c>
      <c r="G23" s="74" t="e">
        <f>$E$23*G18</f>
        <v>#DIV/0!</v>
      </c>
      <c r="H23" s="74" t="e">
        <f>$E$23*H18</f>
        <v>#DIV/0!</v>
      </c>
    </row>
    <row r="24" spans="1:9" outlineLevel="1" x14ac:dyDescent="0.25">
      <c r="C24" s="1"/>
      <c r="D24" s="1"/>
      <c r="E24" s="1"/>
      <c r="F24" s="139"/>
      <c r="G24" s="77" t="e">
        <f>$D$69</f>
        <v>#DIV/0!</v>
      </c>
      <c r="H24" s="77" t="e">
        <f>$D$70</f>
        <v>#DIV/0!</v>
      </c>
      <c r="I24" s="2"/>
    </row>
    <row r="25" spans="1:9" outlineLevel="1" x14ac:dyDescent="0.25">
      <c r="C25" s="1"/>
      <c r="D25" s="100" t="s">
        <v>101</v>
      </c>
      <c r="E25" s="1">
        <f>Questionnaire!E45</f>
        <v>0</v>
      </c>
      <c r="F25" s="139"/>
      <c r="G25" s="76" t="s">
        <v>109</v>
      </c>
      <c r="H25" s="76" t="s">
        <v>110</v>
      </c>
      <c r="I25" s="75"/>
    </row>
    <row r="26" spans="1:9" outlineLevel="1" x14ac:dyDescent="0.25">
      <c r="C26" s="1"/>
      <c r="D26" s="78" t="s">
        <v>100</v>
      </c>
      <c r="E26" s="75">
        <v>0.5</v>
      </c>
      <c r="F26" s="139">
        <f>E25*E26</f>
        <v>0</v>
      </c>
      <c r="G26" s="74" t="e">
        <f>$F$26*G24</f>
        <v>#DIV/0!</v>
      </c>
      <c r="H26" s="74" t="e">
        <f>H24*F26</f>
        <v>#DIV/0!</v>
      </c>
      <c r="I26" s="2"/>
    </row>
    <row r="27" spans="1:9" outlineLevel="1" x14ac:dyDescent="0.25">
      <c r="C27" s="1"/>
      <c r="D27" s="1"/>
      <c r="E27" s="1"/>
      <c r="F27" s="139"/>
      <c r="H27" s="2"/>
      <c r="I27" s="2"/>
    </row>
    <row r="28" spans="1:9" outlineLevel="1" x14ac:dyDescent="0.25">
      <c r="C28" s="1"/>
      <c r="D28" s="100" t="s">
        <v>102</v>
      </c>
      <c r="E28" s="79" t="s">
        <v>104</v>
      </c>
      <c r="F28" s="139">
        <f>F26-F23</f>
        <v>0</v>
      </c>
      <c r="H28" s="2"/>
      <c r="I28" s="2"/>
    </row>
    <row r="29" spans="1:9" outlineLevel="1" x14ac:dyDescent="0.25">
      <c r="C29" s="1"/>
      <c r="D29" s="1"/>
      <c r="E29" s="1"/>
      <c r="F29" s="139"/>
      <c r="H29" s="2"/>
      <c r="I29" s="2"/>
    </row>
    <row r="30" spans="1:9" outlineLevel="1" x14ac:dyDescent="0.25">
      <c r="C30" s="1"/>
      <c r="D30" s="88" t="s">
        <v>103</v>
      </c>
      <c r="F30" s="138" t="s">
        <v>107</v>
      </c>
      <c r="H30" t="s">
        <v>108</v>
      </c>
      <c r="I30" s="2"/>
    </row>
    <row r="31" spans="1:9" outlineLevel="1" x14ac:dyDescent="0.25">
      <c r="C31" s="1"/>
      <c r="D31" s="1"/>
      <c r="E31" s="79" t="s">
        <v>105</v>
      </c>
      <c r="F31" s="139" t="e">
        <f>H23</f>
        <v>#DIV/0!</v>
      </c>
      <c r="G31" s="79" t="s">
        <v>105</v>
      </c>
      <c r="H31" s="74" t="e">
        <f>F31</f>
        <v>#DIV/0!</v>
      </c>
      <c r="I31" s="2"/>
    </row>
    <row r="32" spans="1:9" outlineLevel="1" x14ac:dyDescent="0.25">
      <c r="C32" s="1"/>
      <c r="D32" s="1"/>
      <c r="E32" s="82" t="s">
        <v>111</v>
      </c>
      <c r="F32" s="140">
        <f>-B97</f>
        <v>0</v>
      </c>
      <c r="G32" s="82" t="s">
        <v>111</v>
      </c>
      <c r="H32" s="83">
        <f>-C97</f>
        <v>0</v>
      </c>
      <c r="I32" s="86"/>
    </row>
    <row r="33" spans="2:10" outlineLevel="1" x14ac:dyDescent="0.25">
      <c r="C33" s="1"/>
      <c r="D33" s="1"/>
      <c r="E33" s="79" t="s">
        <v>106</v>
      </c>
      <c r="F33" s="139" t="e">
        <f>F31+F32</f>
        <v>#DIV/0!</v>
      </c>
      <c r="G33" s="79" t="s">
        <v>106</v>
      </c>
      <c r="H33" s="74" t="e">
        <f>H31+H32</f>
        <v>#DIV/0!</v>
      </c>
    </row>
    <row r="34" spans="2:10" outlineLevel="1" x14ac:dyDescent="0.25">
      <c r="C34" s="1"/>
      <c r="D34" s="1"/>
      <c r="E34" s="79"/>
      <c r="F34" s="139"/>
      <c r="G34" s="79"/>
      <c r="H34" s="74"/>
    </row>
    <row r="35" spans="2:10" outlineLevel="1" x14ac:dyDescent="0.25">
      <c r="D35" s="88" t="s">
        <v>112</v>
      </c>
      <c r="E35" s="85" t="s">
        <v>113</v>
      </c>
      <c r="F35" t="s">
        <v>107</v>
      </c>
      <c r="H35" t="s">
        <v>108</v>
      </c>
      <c r="I35" t="s">
        <v>114</v>
      </c>
      <c r="J35" t="s">
        <v>115</v>
      </c>
    </row>
    <row r="36" spans="2:10" outlineLevel="1" x14ac:dyDescent="0.25">
      <c r="B36" s="81" t="s">
        <v>119</v>
      </c>
      <c r="C36" s="86">
        <v>0</v>
      </c>
      <c r="D36" s="89">
        <v>57375</v>
      </c>
      <c r="E36" s="119">
        <v>0.14499999999999999</v>
      </c>
      <c r="F36" s="120">
        <f>IF(-$F$32&lt;=C36,0,IF(-$F$32&gt;=D36,(D36-C36)*E36,(-$F$32-C36)*E36))</f>
        <v>0</v>
      </c>
      <c r="G36" s="109"/>
      <c r="H36" s="117">
        <f>IF(-$H$32&lt;C36,0,IF(-$H$32&gt;D36,(D36-C36)*E36,(-$H$32-C36)*E36))</f>
        <v>0</v>
      </c>
      <c r="I36" s="123">
        <f>IF(-$F$32&gt;D36,(D36-C36)*E36,(-$F$32-C36)*E36)</f>
        <v>0</v>
      </c>
      <c r="J36" s="123">
        <f>(D36-C36)*E36</f>
        <v>8319.375</v>
      </c>
    </row>
    <row r="37" spans="2:10" outlineLevel="1" x14ac:dyDescent="0.25">
      <c r="C37" s="117">
        <f>D36</f>
        <v>57375</v>
      </c>
      <c r="D37" s="118">
        <v>114750</v>
      </c>
      <c r="E37" s="119">
        <v>0.20499999999999999</v>
      </c>
      <c r="F37" s="120">
        <f t="shared" ref="F37:F40" si="1">IF(-$F$32&lt;=C37,0,IF(-$F$32&gt;=D37,(D37-C37)*E37,(-$F$32-C37)*E37))</f>
        <v>0</v>
      </c>
      <c r="G37" s="109"/>
      <c r="H37" s="117">
        <f t="shared" ref="H37:H40" si="2">IF(-$H$32&lt;C37,0,IF(-$H$32&gt;D37,(D37-C37)*E37,(-$H$32-C37)*E37))</f>
        <v>0</v>
      </c>
      <c r="I37" s="123">
        <f t="shared" ref="I37:I40" si="3">IF(-$F$32&gt;D37,(D37-C37)*E37,(-$F$32-C37)*E37)</f>
        <v>-11761.875</v>
      </c>
      <c r="J37" s="123">
        <f>(D37-C37)*E37</f>
        <v>11761.875</v>
      </c>
    </row>
    <row r="38" spans="2:10" outlineLevel="1" x14ac:dyDescent="0.25">
      <c r="C38" s="117">
        <f t="shared" ref="C38:C40" si="4">D37</f>
        <v>114750</v>
      </c>
      <c r="D38" s="118">
        <v>177882</v>
      </c>
      <c r="E38" s="119">
        <v>0.26</v>
      </c>
      <c r="F38" s="120">
        <f t="shared" si="1"/>
        <v>0</v>
      </c>
      <c r="G38" s="109"/>
      <c r="H38" s="117">
        <f t="shared" si="2"/>
        <v>0</v>
      </c>
      <c r="I38" s="123">
        <f t="shared" si="3"/>
        <v>-29835</v>
      </c>
      <c r="J38" s="123">
        <f t="shared" ref="J38:J39" si="5">(D38-C38)*E38</f>
        <v>16414.32</v>
      </c>
    </row>
    <row r="39" spans="2:10" outlineLevel="1" x14ac:dyDescent="0.25">
      <c r="C39" s="117">
        <f t="shared" si="4"/>
        <v>177882</v>
      </c>
      <c r="D39" s="118">
        <v>253414</v>
      </c>
      <c r="E39" s="119">
        <v>0.28999999999999998</v>
      </c>
      <c r="F39" s="120">
        <f t="shared" si="1"/>
        <v>0</v>
      </c>
      <c r="G39" s="109"/>
      <c r="H39" s="117">
        <f t="shared" si="2"/>
        <v>0</v>
      </c>
      <c r="I39" s="123">
        <f t="shared" si="3"/>
        <v>-51585.78</v>
      </c>
      <c r="J39" s="123">
        <f t="shared" si="5"/>
        <v>21904.28</v>
      </c>
    </row>
    <row r="40" spans="2:10" outlineLevel="1" x14ac:dyDescent="0.25">
      <c r="C40" s="117">
        <f t="shared" si="4"/>
        <v>253414</v>
      </c>
      <c r="D40" s="118" t="s">
        <v>22</v>
      </c>
      <c r="E40" s="90">
        <v>0.33</v>
      </c>
      <c r="F40" s="120">
        <f t="shared" si="1"/>
        <v>0</v>
      </c>
      <c r="G40" s="6"/>
      <c r="H40" s="117">
        <f t="shared" si="2"/>
        <v>0</v>
      </c>
      <c r="I40" s="123">
        <f t="shared" si="3"/>
        <v>-83626.62000000001</v>
      </c>
      <c r="J40" s="123"/>
    </row>
    <row r="41" spans="2:10" outlineLevel="1" x14ac:dyDescent="0.25">
      <c r="C41" s="81"/>
      <c r="D41" s="81"/>
      <c r="E41" s="85" t="s">
        <v>116</v>
      </c>
      <c r="F41" s="86">
        <f>SUM(F36:F40)</f>
        <v>0</v>
      </c>
      <c r="G41" s="1"/>
      <c r="H41" s="86">
        <f>SUM(H36:H40)</f>
        <v>0</v>
      </c>
    </row>
    <row r="42" spans="2:10" outlineLevel="1" x14ac:dyDescent="0.25">
      <c r="C42" s="81"/>
      <c r="E42" s="124" t="s">
        <v>117</v>
      </c>
      <c r="F42" s="125">
        <f>0.48*F41</f>
        <v>0</v>
      </c>
      <c r="G42" s="1"/>
      <c r="H42" s="125">
        <f>0.48*H41</f>
        <v>0</v>
      </c>
    </row>
    <row r="43" spans="2:10" outlineLevel="1" x14ac:dyDescent="0.25">
      <c r="C43" s="81"/>
      <c r="E43" s="124" t="s">
        <v>118</v>
      </c>
      <c r="F43" s="86">
        <f>SUM(F41:F42)</f>
        <v>0</v>
      </c>
      <c r="G43" s="1"/>
      <c r="H43" s="86">
        <f>SUM(H41:H42)</f>
        <v>0</v>
      </c>
    </row>
    <row r="44" spans="2:10" outlineLevel="1" x14ac:dyDescent="0.25">
      <c r="C44" s="81"/>
      <c r="D44" s="124"/>
      <c r="E44" s="85"/>
      <c r="G44" s="1"/>
      <c r="H44" s="1"/>
    </row>
    <row r="45" spans="2:10" ht="14.4" outlineLevel="1" thickBot="1" x14ac:dyDescent="0.3"/>
    <row r="46" spans="2:10" outlineLevel="1" x14ac:dyDescent="0.25">
      <c r="C46" t="s">
        <v>120</v>
      </c>
      <c r="D46" s="86">
        <f>Questionnaire!E45</f>
        <v>0</v>
      </c>
      <c r="E46" s="93" t="s">
        <v>107</v>
      </c>
      <c r="F46" s="94">
        <v>0.5</v>
      </c>
      <c r="G46" s="93" t="s">
        <v>108</v>
      </c>
      <c r="H46" s="94">
        <v>0.5</v>
      </c>
    </row>
    <row r="47" spans="2:10" outlineLevel="1" x14ac:dyDescent="0.25">
      <c r="C47" s="111" t="s">
        <v>19</v>
      </c>
      <c r="D47" s="111" t="s">
        <v>20</v>
      </c>
      <c r="E47" s="112" t="s">
        <v>19</v>
      </c>
      <c r="F47" s="113" t="s">
        <v>20</v>
      </c>
      <c r="G47" s="97" t="s">
        <v>19</v>
      </c>
      <c r="H47" s="98" t="s">
        <v>20</v>
      </c>
    </row>
    <row r="48" spans="2:10" outlineLevel="1" x14ac:dyDescent="0.25">
      <c r="B48" t="s">
        <v>121</v>
      </c>
      <c r="C48" s="77">
        <v>0.25</v>
      </c>
      <c r="D48" s="87">
        <v>0.12875</v>
      </c>
      <c r="E48" s="96">
        <f>$D$46*C49*F46</f>
        <v>0</v>
      </c>
      <c r="F48" s="95">
        <f>D49*D46*F46</f>
        <v>0</v>
      </c>
      <c r="G48" s="99">
        <f>C48*D46*H46</f>
        <v>0</v>
      </c>
      <c r="H48" s="95">
        <f>D46*D48*H46</f>
        <v>0</v>
      </c>
    </row>
    <row r="49" spans="1:8" outlineLevel="1" x14ac:dyDescent="0.25">
      <c r="B49" t="s">
        <v>122</v>
      </c>
      <c r="C49" s="77">
        <v>0.25</v>
      </c>
      <c r="D49" s="87">
        <v>0.12875</v>
      </c>
      <c r="E49" s="96">
        <f>-F28*C49</f>
        <v>0</v>
      </c>
      <c r="F49" s="2">
        <f>-D49*F28</f>
        <v>0</v>
      </c>
      <c r="G49" s="99">
        <f>-F28*C49</f>
        <v>0</v>
      </c>
      <c r="H49" s="95">
        <f>-F28*D49</f>
        <v>0</v>
      </c>
    </row>
    <row r="50" spans="1:8" outlineLevel="1" x14ac:dyDescent="0.25">
      <c r="B50" t="s">
        <v>123</v>
      </c>
      <c r="C50" s="91" t="s">
        <v>125</v>
      </c>
      <c r="D50" s="92" t="s">
        <v>21</v>
      </c>
      <c r="E50" s="96">
        <f>-F41</f>
        <v>0</v>
      </c>
      <c r="F50" s="92" t="s">
        <v>21</v>
      </c>
      <c r="G50" s="99">
        <f>H41</f>
        <v>0</v>
      </c>
      <c r="H50" s="110" t="s">
        <v>21</v>
      </c>
    </row>
    <row r="51" spans="1:8" ht="14.4" outlineLevel="1" thickBot="1" x14ac:dyDescent="0.3">
      <c r="B51" s="101" t="s">
        <v>124</v>
      </c>
      <c r="C51" s="102"/>
      <c r="D51" s="103"/>
      <c r="E51" s="104">
        <f>SUM(E48:E50)</f>
        <v>0</v>
      </c>
      <c r="F51" s="105">
        <f>SUM(F48:F50)</f>
        <v>0</v>
      </c>
      <c r="G51" s="106">
        <f>SUM(G48:G50)</f>
        <v>0</v>
      </c>
      <c r="H51" s="105">
        <f>SUM(H48:H50)</f>
        <v>0</v>
      </c>
    </row>
    <row r="52" spans="1:8" x14ac:dyDescent="0.25">
      <c r="C52" s="77"/>
      <c r="D52" s="86"/>
      <c r="E52" s="86"/>
      <c r="F52" s="86"/>
      <c r="G52" s="1"/>
      <c r="H52" s="1"/>
    </row>
    <row r="53" spans="1:8" x14ac:dyDescent="0.25">
      <c r="B53" t="s">
        <v>126</v>
      </c>
      <c r="C53" s="7" t="s">
        <v>127</v>
      </c>
      <c r="G53" s="1"/>
      <c r="H53" s="1"/>
    </row>
    <row r="54" spans="1:8" x14ac:dyDescent="0.25">
      <c r="C54" t="s">
        <v>128</v>
      </c>
      <c r="G54" s="1"/>
      <c r="H54" s="1"/>
    </row>
    <row r="55" spans="1:8" x14ac:dyDescent="0.25">
      <c r="D55" s="43">
        <f>Questionnaire!E35</f>
        <v>0</v>
      </c>
      <c r="E55" s="43" t="s">
        <v>129</v>
      </c>
      <c r="F55" s="1"/>
    </row>
    <row r="56" spans="1:8" x14ac:dyDescent="0.25">
      <c r="B56" s="8">
        <f>YEAR(C5)</f>
        <v>1900</v>
      </c>
      <c r="C56" s="9">
        <v>0.2</v>
      </c>
      <c r="D56" s="1">
        <f>C56*$D$55</f>
        <v>0</v>
      </c>
    </row>
    <row r="57" spans="1:8" x14ac:dyDescent="0.25">
      <c r="B57" s="8">
        <f>B56+1</f>
        <v>1901</v>
      </c>
      <c r="C57" s="9">
        <v>0.2</v>
      </c>
      <c r="D57" s="1">
        <f>C57*$D$55</f>
        <v>0</v>
      </c>
    </row>
    <row r="58" spans="1:8" x14ac:dyDescent="0.25">
      <c r="B58" s="8">
        <f>B57+1</f>
        <v>1902</v>
      </c>
      <c r="C58" s="9">
        <v>0.2</v>
      </c>
      <c r="D58" s="1">
        <f>C58*$D$55</f>
        <v>0</v>
      </c>
    </row>
    <row r="59" spans="1:8" x14ac:dyDescent="0.25">
      <c r="B59" s="8">
        <f>B58+1</f>
        <v>1903</v>
      </c>
      <c r="C59" s="9">
        <v>0.2</v>
      </c>
      <c r="D59" s="1">
        <f>C59*$D$55</f>
        <v>0</v>
      </c>
    </row>
    <row r="60" spans="1:8" x14ac:dyDescent="0.25">
      <c r="B60" s="8">
        <f>B59+1</f>
        <v>1904</v>
      </c>
      <c r="C60" s="9">
        <v>0.2</v>
      </c>
      <c r="D60" s="1">
        <f>C60*$D$55</f>
        <v>0</v>
      </c>
    </row>
    <row r="61" spans="1:8" x14ac:dyDescent="0.25">
      <c r="C61" s="10">
        <f>SUM(C56:C60)</f>
        <v>1</v>
      </c>
    </row>
    <row r="62" spans="1:8" s="4" customFormat="1" x14ac:dyDescent="0.25">
      <c r="A62" s="4" t="s">
        <v>130</v>
      </c>
      <c r="C62" s="11"/>
    </row>
    <row r="63" spans="1:8" x14ac:dyDescent="0.25">
      <c r="C63" s="10"/>
    </row>
    <row r="64" spans="1:8" x14ac:dyDescent="0.25">
      <c r="B64" t="s">
        <v>131</v>
      </c>
      <c r="C64">
        <f>Questionnaire!E51</f>
        <v>0</v>
      </c>
      <c r="D64" t="s">
        <v>132</v>
      </c>
    </row>
    <row r="65" spans="1:11" x14ac:dyDescent="0.25">
      <c r="C65" s="10"/>
      <c r="D65" t="s">
        <v>133</v>
      </c>
    </row>
    <row r="67" spans="1:11" x14ac:dyDescent="0.25">
      <c r="C67" s="12">
        <v>2013</v>
      </c>
    </row>
    <row r="68" spans="1:11" ht="15.75" customHeight="1" x14ac:dyDescent="0.25">
      <c r="B68" t="s">
        <v>49</v>
      </c>
      <c r="C68" s="1">
        <f>C70+C69</f>
        <v>0</v>
      </c>
      <c r="F68" s="1"/>
    </row>
    <row r="69" spans="1:11" x14ac:dyDescent="0.25">
      <c r="B69" t="s">
        <v>53</v>
      </c>
      <c r="C69" s="1">
        <f>Questionnaire!E40</f>
        <v>0</v>
      </c>
      <c r="D69" s="13" t="e">
        <f>C69/C68</f>
        <v>#DIV/0!</v>
      </c>
      <c r="F69" s="1"/>
      <c r="G69" s="13"/>
    </row>
    <row r="70" spans="1:11" x14ac:dyDescent="0.25">
      <c r="B70" t="s">
        <v>54</v>
      </c>
      <c r="C70" s="1">
        <f>Questionnaire!E41</f>
        <v>0</v>
      </c>
      <c r="D70" s="13" t="e">
        <f>C70/C68</f>
        <v>#DIV/0!</v>
      </c>
      <c r="F70" s="1"/>
      <c r="G70" s="13"/>
    </row>
    <row r="71" spans="1:11" ht="14.4" thickBot="1" x14ac:dyDescent="0.3"/>
    <row r="72" spans="1:11" ht="14.4" thickBot="1" x14ac:dyDescent="0.3">
      <c r="D72" s="146" t="s">
        <v>63</v>
      </c>
      <c r="E72" s="147"/>
      <c r="F72" s="148"/>
    </row>
    <row r="73" spans="1:11" x14ac:dyDescent="0.25">
      <c r="B73" s="32" t="s">
        <v>134</v>
      </c>
      <c r="C73" s="32" t="s">
        <v>134</v>
      </c>
      <c r="D73" s="33" t="s">
        <v>135</v>
      </c>
      <c r="E73" s="30" t="s">
        <v>136</v>
      </c>
      <c r="F73" s="34" t="s">
        <v>2</v>
      </c>
    </row>
    <row r="74" spans="1:11" ht="42.6" customHeight="1" x14ac:dyDescent="0.25">
      <c r="B74" s="35" t="s">
        <v>137</v>
      </c>
      <c r="C74" s="35" t="s">
        <v>138</v>
      </c>
      <c r="D74" s="35"/>
      <c r="E74" s="35"/>
      <c r="F74" s="35"/>
      <c r="G74" s="131" t="s">
        <v>139</v>
      </c>
      <c r="H74" s="35" t="s">
        <v>140</v>
      </c>
      <c r="J74" t="s">
        <v>141</v>
      </c>
      <c r="K74" s="127" t="s">
        <v>142</v>
      </c>
    </row>
    <row r="75" spans="1:11" x14ac:dyDescent="0.25">
      <c r="A75" s="8">
        <f>YEAR(C5)</f>
        <v>1900</v>
      </c>
      <c r="B75" s="80">
        <v>0</v>
      </c>
      <c r="C75" s="80">
        <v>0</v>
      </c>
      <c r="D75" s="80"/>
      <c r="E75" s="80"/>
      <c r="F75" s="80"/>
      <c r="G75" s="35"/>
      <c r="H75" s="35"/>
      <c r="J75">
        <f>IF(A75&gt;YEAR(Questionnaire!$C$44),0,IF(H75=Lists!$B$1,1,0))</f>
        <v>0</v>
      </c>
      <c r="K75" s="126">
        <v>0.25</v>
      </c>
    </row>
    <row r="76" spans="1:11" x14ac:dyDescent="0.25">
      <c r="A76" s="8">
        <f>A75+1</f>
        <v>1901</v>
      </c>
      <c r="B76" s="80">
        <v>0</v>
      </c>
      <c r="C76" s="80">
        <v>0</v>
      </c>
      <c r="D76" s="80"/>
      <c r="E76" s="80"/>
      <c r="F76" s="80"/>
      <c r="G76" s="35"/>
      <c r="H76" s="35"/>
      <c r="J76">
        <f>IF(A76&gt;YEAR(Questionnaire!$C$44),0,IF(H76=Lists!$B$1,1,0))</f>
        <v>0</v>
      </c>
      <c r="K76" s="126">
        <v>0.25</v>
      </c>
    </row>
    <row r="77" spans="1:11" x14ac:dyDescent="0.25">
      <c r="A77" s="8">
        <f>A76+1</f>
        <v>1902</v>
      </c>
      <c r="B77" s="80">
        <v>0</v>
      </c>
      <c r="C77" s="80">
        <v>0</v>
      </c>
      <c r="D77" s="80"/>
      <c r="E77" s="80"/>
      <c r="F77" s="80"/>
      <c r="G77" s="35"/>
      <c r="H77" s="35"/>
      <c r="J77">
        <f>IF(A77&gt;YEAR(Questionnaire!$C$44),0,IF(H77=Lists!$B$1,1,0))</f>
        <v>0</v>
      </c>
      <c r="K77" s="126">
        <v>0.25</v>
      </c>
    </row>
    <row r="78" spans="1:11" x14ac:dyDescent="0.25">
      <c r="A78" s="8">
        <f>A77+1</f>
        <v>1903</v>
      </c>
      <c r="B78" s="80">
        <v>0</v>
      </c>
      <c r="C78" s="80">
        <v>0</v>
      </c>
      <c r="D78" s="80"/>
      <c r="E78" s="80"/>
      <c r="F78" s="80"/>
      <c r="G78" s="35"/>
      <c r="H78" s="35"/>
      <c r="J78">
        <f>IF(A78&gt;YEAR(Questionnaire!$C$44),0,IF(H78=Lists!$B$1,1,0))</f>
        <v>0</v>
      </c>
      <c r="K78" s="126">
        <v>0.25</v>
      </c>
    </row>
    <row r="79" spans="1:11" x14ac:dyDescent="0.25">
      <c r="A79" s="8">
        <f>A78+1</f>
        <v>1904</v>
      </c>
      <c r="B79" s="80">
        <v>0</v>
      </c>
      <c r="C79" s="80">
        <v>0</v>
      </c>
      <c r="D79" s="80"/>
      <c r="E79" s="80"/>
      <c r="F79" s="80"/>
      <c r="G79" s="35"/>
      <c r="H79" s="35"/>
      <c r="J79">
        <f>IF(A79&gt;YEAR(Questionnaire!$C$44),0,IF(H79=Lists!$B$1,1,0))</f>
        <v>0</v>
      </c>
      <c r="K79" s="126">
        <v>0.25</v>
      </c>
    </row>
    <row r="80" spans="1:11" x14ac:dyDescent="0.25">
      <c r="A80" s="8">
        <f t="shared" ref="A80:A84" si="6">A79+1</f>
        <v>1905</v>
      </c>
      <c r="B80" s="80">
        <v>0</v>
      </c>
      <c r="C80" s="80">
        <v>0</v>
      </c>
      <c r="D80" s="80"/>
      <c r="E80" s="80"/>
      <c r="F80" s="80"/>
      <c r="G80" s="35"/>
      <c r="H80" s="35"/>
      <c r="J80">
        <f>IF(A80&gt;YEAR(Questionnaire!$C$44),0,IF(H80=Lists!$B$1,1,0))</f>
        <v>0</v>
      </c>
      <c r="K80" s="126">
        <v>0.25</v>
      </c>
    </row>
    <row r="81" spans="1:11" x14ac:dyDescent="0.25">
      <c r="A81" s="8">
        <f t="shared" si="6"/>
        <v>1906</v>
      </c>
      <c r="B81" s="80">
        <v>0</v>
      </c>
      <c r="C81" s="80">
        <v>0</v>
      </c>
      <c r="D81" s="80"/>
      <c r="E81" s="80"/>
      <c r="F81" s="80"/>
      <c r="G81" s="35"/>
      <c r="H81" s="35"/>
      <c r="J81">
        <f>IF(A81&gt;YEAR(Questionnaire!$C$44),0,IF(H81=Lists!$B$1,1,0))</f>
        <v>0</v>
      </c>
      <c r="K81" s="126">
        <v>0.25</v>
      </c>
    </row>
    <row r="82" spans="1:11" x14ac:dyDescent="0.25">
      <c r="A82" s="8">
        <f t="shared" si="6"/>
        <v>1907</v>
      </c>
      <c r="B82" s="80">
        <v>0</v>
      </c>
      <c r="C82" s="80">
        <v>0</v>
      </c>
      <c r="D82" s="80"/>
      <c r="E82" s="80"/>
      <c r="F82" s="80"/>
      <c r="G82" s="35"/>
      <c r="H82" s="35"/>
      <c r="J82">
        <f>IF(A82&gt;YEAR(Questionnaire!$C$44),0,IF(H82=Lists!$B$1,1,0))</f>
        <v>0</v>
      </c>
      <c r="K82" s="126"/>
    </row>
    <row r="83" spans="1:11" x14ac:dyDescent="0.25">
      <c r="A83" s="8">
        <f t="shared" si="6"/>
        <v>1908</v>
      </c>
      <c r="B83" s="80">
        <v>0</v>
      </c>
      <c r="C83" s="80">
        <v>0</v>
      </c>
      <c r="D83" s="80"/>
      <c r="E83" s="80"/>
      <c r="F83" s="80"/>
      <c r="G83" s="35"/>
      <c r="H83" s="35"/>
      <c r="J83">
        <f>IF(A83&gt;YEAR(Questionnaire!$C$44),0,IF(H83=Lists!$B$1,1,0))</f>
        <v>0</v>
      </c>
      <c r="K83" s="126"/>
    </row>
    <row r="84" spans="1:11" x14ac:dyDescent="0.25">
      <c r="A84" s="8">
        <f t="shared" si="6"/>
        <v>1909</v>
      </c>
      <c r="B84" s="80">
        <v>0</v>
      </c>
      <c r="C84" s="80">
        <v>0</v>
      </c>
      <c r="D84" s="80"/>
      <c r="E84" s="80"/>
      <c r="F84" s="80"/>
      <c r="G84" s="35"/>
      <c r="H84" s="35"/>
      <c r="J84">
        <f>IF(A84&gt;YEAR(Questionnaire!$C$44),0,IF(H84=Lists!$B$1,1,0))</f>
        <v>0</v>
      </c>
      <c r="K84" s="126"/>
    </row>
    <row r="85" spans="1:11" x14ac:dyDescent="0.25">
      <c r="A85" s="8">
        <f t="shared" ref="A85:A96" si="7">A84+1</f>
        <v>1910</v>
      </c>
      <c r="B85" s="80">
        <v>0</v>
      </c>
      <c r="C85" s="80">
        <v>0</v>
      </c>
      <c r="D85" s="80"/>
      <c r="E85" s="80"/>
      <c r="F85" s="80"/>
      <c r="G85" s="35"/>
      <c r="H85" s="35"/>
      <c r="J85">
        <f>IF(A85&gt;YEAR(Questionnaire!$C$44),0,IF(H85=Lists!$B$1,1,0))</f>
        <v>0</v>
      </c>
      <c r="K85" s="126"/>
    </row>
    <row r="86" spans="1:11" x14ac:dyDescent="0.25">
      <c r="A86" s="8">
        <f t="shared" si="7"/>
        <v>1911</v>
      </c>
      <c r="B86" s="80">
        <v>0</v>
      </c>
      <c r="C86" s="80">
        <v>0</v>
      </c>
      <c r="D86" s="80"/>
      <c r="E86" s="80"/>
      <c r="F86" s="80"/>
      <c r="G86" s="35"/>
      <c r="H86" s="35"/>
      <c r="J86">
        <f>IF(A86&gt;YEAR(Questionnaire!$C$44),0,IF(H86=Lists!$B$1,1,0))</f>
        <v>0</v>
      </c>
      <c r="K86" s="126"/>
    </row>
    <row r="87" spans="1:11" x14ac:dyDescent="0.25">
      <c r="A87" s="8">
        <f t="shared" si="7"/>
        <v>1912</v>
      </c>
      <c r="B87" s="80">
        <v>0</v>
      </c>
      <c r="C87" s="80">
        <v>0</v>
      </c>
      <c r="D87" s="80"/>
      <c r="E87" s="80"/>
      <c r="F87" s="80"/>
      <c r="G87" s="35"/>
      <c r="H87" s="35"/>
      <c r="J87">
        <f>IF(A87&gt;YEAR(Questionnaire!$C$44),0,IF(H87=Lists!$B$1,1,0))</f>
        <v>0</v>
      </c>
      <c r="K87" s="126"/>
    </row>
    <row r="88" spans="1:11" x14ac:dyDescent="0.25">
      <c r="A88" s="8">
        <f t="shared" si="7"/>
        <v>1913</v>
      </c>
      <c r="B88" s="80">
        <v>0</v>
      </c>
      <c r="C88" s="80">
        <v>0</v>
      </c>
      <c r="D88" s="80"/>
      <c r="E88" s="80"/>
      <c r="F88" s="80"/>
      <c r="G88" s="35"/>
      <c r="H88" s="35"/>
      <c r="J88">
        <f>IF(A88&gt;YEAR(Questionnaire!$C$44),0,IF(H88=Lists!$B$1,1,0))</f>
        <v>0</v>
      </c>
      <c r="K88" s="126"/>
    </row>
    <row r="89" spans="1:11" x14ac:dyDescent="0.25">
      <c r="A89" s="8">
        <f t="shared" si="7"/>
        <v>1914</v>
      </c>
      <c r="B89" s="80">
        <v>0</v>
      </c>
      <c r="C89" s="80">
        <v>0</v>
      </c>
      <c r="D89" s="80"/>
      <c r="E89" s="80"/>
      <c r="F89" s="80"/>
      <c r="G89" s="35"/>
      <c r="H89" s="35"/>
      <c r="J89">
        <f>IF(A89&gt;YEAR(Questionnaire!$C$44),0,IF(H89=Lists!$B$1,1,0))</f>
        <v>0</v>
      </c>
      <c r="K89" s="126"/>
    </row>
    <row r="90" spans="1:11" x14ac:dyDescent="0.25">
      <c r="A90" s="8">
        <f t="shared" si="7"/>
        <v>1915</v>
      </c>
      <c r="B90" s="80">
        <v>0</v>
      </c>
      <c r="C90" s="80">
        <v>0</v>
      </c>
      <c r="D90" s="80"/>
      <c r="E90" s="80"/>
      <c r="F90" s="80"/>
      <c r="G90" s="35"/>
      <c r="H90" s="35"/>
      <c r="J90">
        <f>IF(A90&gt;YEAR(Questionnaire!$C$44),0,IF(H90=Lists!$B$1,1,0))</f>
        <v>0</v>
      </c>
      <c r="K90" s="126"/>
    </row>
    <row r="91" spans="1:11" x14ac:dyDescent="0.25">
      <c r="A91" s="8">
        <f t="shared" si="7"/>
        <v>1916</v>
      </c>
      <c r="B91" s="80">
        <v>0</v>
      </c>
      <c r="C91" s="80">
        <v>0</v>
      </c>
      <c r="D91" s="80"/>
      <c r="E91" s="80"/>
      <c r="F91" s="80"/>
      <c r="G91" s="35"/>
      <c r="H91" s="35"/>
      <c r="J91">
        <f>IF(A91&gt;YEAR(Questionnaire!$C$44),0,IF(H91=Lists!$B$1,1,0))</f>
        <v>0</v>
      </c>
      <c r="K91" s="126"/>
    </row>
    <row r="92" spans="1:11" x14ac:dyDescent="0.25">
      <c r="A92" s="8">
        <f t="shared" si="7"/>
        <v>1917</v>
      </c>
      <c r="B92" s="80">
        <v>0</v>
      </c>
      <c r="C92" s="80">
        <v>0</v>
      </c>
      <c r="D92" s="80"/>
      <c r="E92" s="80"/>
      <c r="F92" s="80"/>
      <c r="G92" s="35"/>
      <c r="H92" s="35"/>
      <c r="J92">
        <f>IF(A92&gt;YEAR(Questionnaire!$C$44),0,IF(H92=Lists!$B$1,1,0))</f>
        <v>0</v>
      </c>
      <c r="K92" s="126"/>
    </row>
    <row r="93" spans="1:11" x14ac:dyDescent="0.25">
      <c r="A93" s="8">
        <f t="shared" si="7"/>
        <v>1918</v>
      </c>
      <c r="B93" s="80">
        <v>0</v>
      </c>
      <c r="C93" s="80">
        <v>0</v>
      </c>
      <c r="D93" s="80"/>
      <c r="E93" s="80"/>
      <c r="F93" s="80"/>
      <c r="G93" s="35"/>
      <c r="H93" s="35"/>
      <c r="J93">
        <f>IF(A93&gt;YEAR(Questionnaire!$C$44),0,IF(H93=Lists!$B$1,1,0))</f>
        <v>0</v>
      </c>
      <c r="K93" s="126"/>
    </row>
    <row r="94" spans="1:11" x14ac:dyDescent="0.25">
      <c r="A94" s="8">
        <f t="shared" si="7"/>
        <v>1919</v>
      </c>
      <c r="B94" s="80">
        <v>0</v>
      </c>
      <c r="C94" s="80">
        <v>0</v>
      </c>
      <c r="D94" s="80"/>
      <c r="E94" s="80"/>
      <c r="F94" s="80"/>
      <c r="G94" s="35"/>
      <c r="H94" s="35"/>
      <c r="J94">
        <f>IF(A94&gt;YEAR(Questionnaire!$C$44),0,IF(H94=Lists!$B$1,1,0))</f>
        <v>0</v>
      </c>
      <c r="K94" s="126"/>
    </row>
    <row r="95" spans="1:11" x14ac:dyDescent="0.25">
      <c r="A95" s="8">
        <f t="shared" si="7"/>
        <v>1920</v>
      </c>
      <c r="B95" s="80">
        <v>0</v>
      </c>
      <c r="C95" s="80">
        <v>0</v>
      </c>
      <c r="D95" s="80"/>
      <c r="E95" s="80"/>
      <c r="F95" s="80"/>
      <c r="G95" s="35"/>
      <c r="H95" s="35"/>
      <c r="J95">
        <f>IF(A95&gt;YEAR(Questionnaire!$C$44),0,IF(H95=Lists!$B$1,1,0))</f>
        <v>0</v>
      </c>
      <c r="K95" s="126"/>
    </row>
    <row r="96" spans="1:11" x14ac:dyDescent="0.25">
      <c r="A96" s="8">
        <f t="shared" si="7"/>
        <v>1921</v>
      </c>
      <c r="B96" s="80">
        <v>0</v>
      </c>
      <c r="C96" s="80">
        <v>0</v>
      </c>
      <c r="D96" s="80"/>
      <c r="E96" s="80"/>
      <c r="F96" s="80"/>
      <c r="G96" s="35"/>
      <c r="H96" s="35"/>
      <c r="J96">
        <f>IF(A96&gt;YEAR(Questionnaire!$C$44),0,IF(H96=Lists!$B$1,1,0))</f>
        <v>0</v>
      </c>
      <c r="K96" s="126"/>
    </row>
    <row r="97" spans="1:11" x14ac:dyDescent="0.25">
      <c r="A97" s="16" t="s">
        <v>2</v>
      </c>
      <c r="B97" s="81">
        <f>SUM(B75:B96)</f>
        <v>0</v>
      </c>
      <c r="C97" s="81">
        <f>SUM(C75:C96)</f>
        <v>0</v>
      </c>
      <c r="D97" s="81"/>
      <c r="E97" s="81"/>
      <c r="F97" s="81"/>
      <c r="I97" s="16" t="s">
        <v>146</v>
      </c>
      <c r="J97" s="121">
        <f>(YEAR(Questionnaire!C44)-C6)+1</f>
        <v>1</v>
      </c>
    </row>
    <row r="98" spans="1:11" x14ac:dyDescent="0.25">
      <c r="A98" s="16"/>
      <c r="B98" s="81"/>
      <c r="C98" s="81"/>
      <c r="D98" s="81"/>
      <c r="E98" s="81"/>
      <c r="F98" s="81"/>
      <c r="I98" s="16" t="s">
        <v>147</v>
      </c>
      <c r="J98" s="121">
        <f>SUM(J75:J96)</f>
        <v>0</v>
      </c>
    </row>
    <row r="99" spans="1:11" x14ac:dyDescent="0.25">
      <c r="A99" s="16"/>
      <c r="B99" s="81"/>
      <c r="C99" s="81"/>
      <c r="D99" s="81"/>
      <c r="E99" s="81"/>
      <c r="F99" s="81"/>
      <c r="I99" s="16" t="s">
        <v>148</v>
      </c>
      <c r="J99" s="133" t="str">
        <f>IF(G75=Lists!A2,"YES","NO")</f>
        <v>NO</v>
      </c>
    </row>
    <row r="100" spans="1:11" x14ac:dyDescent="0.25">
      <c r="A100" s="16"/>
      <c r="B100" s="81"/>
      <c r="C100" s="81"/>
      <c r="D100" s="81"/>
      <c r="E100" s="81"/>
      <c r="F100" s="81"/>
      <c r="I100" s="134" t="s">
        <v>149</v>
      </c>
      <c r="J100" s="132">
        <f>IF($A$131&lt;=100%,$A$131,100%)</f>
        <v>0</v>
      </c>
    </row>
    <row r="101" spans="1:11" x14ac:dyDescent="0.25">
      <c r="A101" s="16"/>
      <c r="B101" s="81"/>
      <c r="C101" s="81"/>
      <c r="D101" s="81"/>
      <c r="E101" s="81"/>
      <c r="F101" s="81"/>
      <c r="J101" s="16" t="s">
        <v>150</v>
      </c>
      <c r="K101" s="128">
        <f>AVERAGE(K75:K97)*J100</f>
        <v>0</v>
      </c>
    </row>
    <row r="102" spans="1:11" x14ac:dyDescent="0.25">
      <c r="A102" s="16"/>
      <c r="B102" s="81"/>
      <c r="C102" s="81"/>
      <c r="D102" s="81"/>
      <c r="E102" s="81"/>
      <c r="F102" s="81"/>
    </row>
    <row r="103" spans="1:11" x14ac:dyDescent="0.25">
      <c r="B103" t="s">
        <v>151</v>
      </c>
    </row>
    <row r="104" spans="1:11" x14ac:dyDescent="0.25">
      <c r="B104" t="s">
        <v>152</v>
      </c>
    </row>
    <row r="105" spans="1:11" x14ac:dyDescent="0.25">
      <c r="B105" t="s">
        <v>153</v>
      </c>
    </row>
    <row r="108" spans="1:11" s="4" customFormat="1" x14ac:dyDescent="0.25">
      <c r="A108" s="4" t="s">
        <v>154</v>
      </c>
    </row>
    <row r="110" spans="1:11" x14ac:dyDescent="0.25">
      <c r="B110" t="s">
        <v>155</v>
      </c>
      <c r="C110" s="12"/>
      <c r="D110" s="1"/>
      <c r="E110" s="1"/>
      <c r="F110" s="1"/>
      <c r="G110" s="1"/>
      <c r="H110" s="1"/>
    </row>
    <row r="111" spans="1:11" x14ac:dyDescent="0.25">
      <c r="B111" s="5" t="s">
        <v>156</v>
      </c>
      <c r="C111" s="5"/>
      <c r="D111" s="6" t="s">
        <v>157</v>
      </c>
      <c r="E111" s="14">
        <f>Questionnaire!E45</f>
        <v>0</v>
      </c>
      <c r="F111" s="1"/>
      <c r="G111" s="1"/>
      <c r="H111" s="1"/>
    </row>
    <row r="112" spans="1:11" x14ac:dyDescent="0.25">
      <c r="C112" s="12"/>
      <c r="D112" s="1"/>
      <c r="E112" s="1"/>
      <c r="F112" s="1"/>
      <c r="G112" s="1"/>
      <c r="H112" s="1"/>
    </row>
    <row r="113" spans="2:8" x14ac:dyDescent="0.25">
      <c r="B113" t="s">
        <v>158</v>
      </c>
      <c r="C113" s="12"/>
      <c r="D113" s="1"/>
      <c r="E113" s="1"/>
      <c r="F113" s="1"/>
      <c r="G113" s="1"/>
      <c r="H113" s="1"/>
    </row>
    <row r="114" spans="2:8" x14ac:dyDescent="0.25">
      <c r="B114" s="3" t="s">
        <v>159</v>
      </c>
      <c r="C114" s="1">
        <f>Questionnaire!E46</f>
        <v>0</v>
      </c>
      <c r="D114" s="1" t="s">
        <v>157</v>
      </c>
      <c r="E114" s="1"/>
      <c r="F114" s="1"/>
      <c r="G114" s="1"/>
      <c r="H114" s="1"/>
    </row>
    <row r="115" spans="2:8" x14ac:dyDescent="0.25">
      <c r="B115" s="3" t="s">
        <v>160</v>
      </c>
      <c r="C115" s="1">
        <f>Questionnaire!E48</f>
        <v>0</v>
      </c>
      <c r="D115" s="1" t="s">
        <v>157</v>
      </c>
      <c r="E115" s="1"/>
      <c r="F115" s="1"/>
      <c r="G115" s="1"/>
      <c r="H115" s="1"/>
    </row>
    <row r="116" spans="2:8" x14ac:dyDescent="0.25">
      <c r="B116" s="3" t="s">
        <v>161</v>
      </c>
      <c r="C116" s="1">
        <f>Questionnaire!E50</f>
        <v>0</v>
      </c>
      <c r="D116" s="1" t="s">
        <v>157</v>
      </c>
      <c r="E116" s="1"/>
      <c r="F116" s="1"/>
      <c r="G116" s="1"/>
      <c r="H116" s="1"/>
    </row>
    <row r="117" spans="2:8" x14ac:dyDescent="0.25">
      <c r="B117" s="3" t="s">
        <v>60</v>
      </c>
      <c r="C117" s="1">
        <f>Questionnaire!E49</f>
        <v>0</v>
      </c>
      <c r="D117" s="1" t="s">
        <v>157</v>
      </c>
      <c r="E117" s="1"/>
      <c r="F117" s="1"/>
      <c r="G117" s="1"/>
      <c r="H117" s="1"/>
    </row>
    <row r="118" spans="2:8" x14ac:dyDescent="0.25">
      <c r="B118" s="3" t="s">
        <v>162</v>
      </c>
      <c r="C118" s="6">
        <f>Questionnaire!E47</f>
        <v>0</v>
      </c>
      <c r="D118" s="1" t="s">
        <v>157</v>
      </c>
      <c r="E118" s="1"/>
      <c r="F118" s="1"/>
      <c r="G118" s="1"/>
      <c r="H118" s="1"/>
    </row>
    <row r="119" spans="2:8" x14ac:dyDescent="0.25">
      <c r="B119" s="5" t="s">
        <v>163</v>
      </c>
      <c r="C119" s="6"/>
      <c r="D119" s="6"/>
      <c r="E119" s="6">
        <f>SUM(C114:C118)</f>
        <v>0</v>
      </c>
      <c r="F119" s="1"/>
      <c r="G119" s="1"/>
      <c r="H119" s="1"/>
    </row>
    <row r="120" spans="2:8" x14ac:dyDescent="0.25">
      <c r="C120" s="1"/>
      <c r="D120" s="1"/>
      <c r="E120" s="130" t="s">
        <v>107</v>
      </c>
      <c r="F120" s="130" t="s">
        <v>108</v>
      </c>
      <c r="G120" s="1"/>
      <c r="H120" s="1"/>
    </row>
    <row r="121" spans="2:8" ht="15.6" x14ac:dyDescent="0.4">
      <c r="D121" s="16" t="s">
        <v>164</v>
      </c>
      <c r="E121" s="2">
        <f>E111-E119-F18</f>
        <v>0</v>
      </c>
      <c r="F121" s="2">
        <f>E121</f>
        <v>0</v>
      </c>
      <c r="H121" s="15" t="s">
        <v>171</v>
      </c>
    </row>
    <row r="122" spans="2:8" x14ac:dyDescent="0.25">
      <c r="D122" s="16" t="s">
        <v>165</v>
      </c>
      <c r="E122" s="129">
        <f>E121*K101</f>
        <v>0</v>
      </c>
      <c r="F122" s="129">
        <f>E122</f>
        <v>0</v>
      </c>
      <c r="H122" s="1" t="s">
        <v>172</v>
      </c>
    </row>
    <row r="123" spans="2:8" x14ac:dyDescent="0.25">
      <c r="D123" s="17" t="s">
        <v>166</v>
      </c>
      <c r="E123" s="2">
        <f>E121-E122</f>
        <v>0</v>
      </c>
      <c r="F123" s="2">
        <f>E123</f>
        <v>0</v>
      </c>
      <c r="H123" s="1"/>
    </row>
    <row r="124" spans="2:8" x14ac:dyDescent="0.25">
      <c r="D124" s="76" t="s">
        <v>181</v>
      </c>
      <c r="E124" s="2">
        <f>G124*E123</f>
        <v>0</v>
      </c>
      <c r="F124" s="2">
        <f>E124</f>
        <v>0</v>
      </c>
      <c r="G124" s="10">
        <v>0.5</v>
      </c>
      <c r="H124" s="1" t="s">
        <v>173</v>
      </c>
    </row>
    <row r="125" spans="2:8" x14ac:dyDescent="0.25">
      <c r="D125" s="16" t="s">
        <v>167</v>
      </c>
      <c r="E125" s="2">
        <f>G125*E124</f>
        <v>0</v>
      </c>
      <c r="F125" s="2">
        <f>E125</f>
        <v>0</v>
      </c>
      <c r="G125" s="10">
        <v>0.5</v>
      </c>
      <c r="H125" s="1" t="s">
        <v>174</v>
      </c>
    </row>
    <row r="126" spans="2:8" x14ac:dyDescent="0.25">
      <c r="D126" s="16" t="s">
        <v>74</v>
      </c>
      <c r="E126" s="45">
        <f>+B97</f>
        <v>0</v>
      </c>
      <c r="F126" s="45">
        <f>C97</f>
        <v>0</v>
      </c>
      <c r="G126" s="10"/>
      <c r="H126" s="1"/>
    </row>
    <row r="127" spans="2:8" x14ac:dyDescent="0.25">
      <c r="D127" s="16" t="s">
        <v>168</v>
      </c>
      <c r="E127" s="2">
        <f>E125+E126</f>
        <v>0</v>
      </c>
      <c r="F127" s="2">
        <f>F125+F126</f>
        <v>0</v>
      </c>
      <c r="G127" s="10"/>
      <c r="H127" s="1"/>
    </row>
    <row r="128" spans="2:8" x14ac:dyDescent="0.25">
      <c r="D128" s="17" t="s">
        <v>169</v>
      </c>
      <c r="E128" s="18">
        <v>0.38400000000000001</v>
      </c>
      <c r="F128" s="18">
        <v>0.42</v>
      </c>
      <c r="G128" s="10"/>
      <c r="H128" s="1"/>
    </row>
    <row r="129" spans="1:6" x14ac:dyDescent="0.25">
      <c r="D129" s="16" t="s">
        <v>170</v>
      </c>
      <c r="E129" s="2">
        <f>E128*E127</f>
        <v>0</v>
      </c>
      <c r="F129" s="2">
        <f>F128*F127</f>
        <v>0</v>
      </c>
    </row>
    <row r="131" spans="1:6" hidden="1" x14ac:dyDescent="0.25">
      <c r="A131" s="132">
        <f>IF(G75=Lists!A2,((SUM(J75:J96)+1)/J97),SUM(J75:J96)/J97)</f>
        <v>0</v>
      </c>
    </row>
    <row r="132" spans="1:6" x14ac:dyDescent="0.25">
      <c r="B132" s="36"/>
    </row>
  </sheetData>
  <mergeCells count="1">
    <mergeCell ref="D72:F72"/>
  </mergeCells>
  <conditionalFormatting sqref="I37:I40">
    <cfRule type="expression" dxfId="7" priority="3">
      <formula>-$F$32&lt;=C37</formula>
    </cfRule>
  </conditionalFormatting>
  <conditionalFormatting sqref="J37:J40">
    <cfRule type="expression" dxfId="6" priority="2">
      <formula>-$F$32&lt;=C37</formula>
    </cfRule>
  </conditionalFormatting>
  <pageMargins left="0.7" right="0.7" top="0.75" bottom="0.75" header="0.3" footer="0.3"/>
  <pageSetup paperSize="9" orientation="portrait" r:id="rId1"/>
  <customProperties>
    <customPr name="OrphanNamesChecke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CB010D-6DE3-4E25-A249-90046D5FEA02}">
            <xm:f>A75&gt;YEAR(Questionnaire!$C$44)</xm:f>
            <x14:dxf>
              <fill>
                <patternFill>
                  <bgColor theme="1"/>
                </patternFill>
              </fill>
            </x14:dxf>
          </x14:cfRule>
          <xm:sqref>A75:A96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Lists!$A$2:$A$10</xm:f>
          </x14:formula1>
          <xm:sqref>G75:G96</xm:sqref>
        </x14:dataValidation>
        <x14:dataValidation type="list" allowBlank="1" showInputMessage="1" showErrorMessage="1">
          <x14:formula1>
            <xm:f>Lists!$B$2:$B$9</xm:f>
          </x14:formula1>
          <xm:sqref>H75:H96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="205" zoomScaleNormal="205" workbookViewId="0">
      <selection activeCell="B1" sqref="B1"/>
    </sheetView>
  </sheetViews>
  <sheetFormatPr baseColWidth="10" defaultRowHeight="13.8" x14ac:dyDescent="0.25"/>
  <cols>
    <col min="1" max="1" width="16.69921875" bestFit="1" customWidth="1"/>
  </cols>
  <sheetData>
    <row r="1" spans="1:2" x14ac:dyDescent="0.25">
      <c r="A1" s="84" t="s">
        <v>139</v>
      </c>
      <c r="B1" t="s">
        <v>140</v>
      </c>
    </row>
    <row r="2" spans="1:2" x14ac:dyDescent="0.25">
      <c r="A2" t="s">
        <v>143</v>
      </c>
      <c r="B2" t="s">
        <v>144</v>
      </c>
    </row>
    <row r="3" spans="1:2" x14ac:dyDescent="0.25">
      <c r="A3" t="s">
        <v>17</v>
      </c>
      <c r="B3" t="s">
        <v>140</v>
      </c>
    </row>
    <row r="4" spans="1:2" x14ac:dyDescent="0.25">
      <c r="A4" t="s">
        <v>18</v>
      </c>
      <c r="B4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C5" sqref="C5"/>
    </sheetView>
  </sheetViews>
  <sheetFormatPr baseColWidth="10" defaultRowHeight="13.8" x14ac:dyDescent="0.25"/>
  <cols>
    <col min="1" max="1" width="3.5" customWidth="1"/>
    <col min="6" max="6" width="16.09765625" bestFit="1" customWidth="1"/>
  </cols>
  <sheetData>
    <row r="1" spans="2:7" ht="18" customHeight="1" x14ac:dyDescent="0.3">
      <c r="B1" s="107" t="s">
        <v>182</v>
      </c>
      <c r="C1" s="108"/>
      <c r="D1" s="108"/>
      <c r="E1" s="108"/>
      <c r="F1" s="108"/>
      <c r="G1" s="108"/>
    </row>
    <row r="3" spans="2:7" x14ac:dyDescent="0.25">
      <c r="B3" t="s">
        <v>183</v>
      </c>
    </row>
    <row r="4" spans="2:7" x14ac:dyDescent="0.25"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  <row r="5" spans="2:7" x14ac:dyDescent="0.25">
      <c r="B5" s="122">
        <f>Questionnaire!C5</f>
        <v>0</v>
      </c>
      <c r="C5" s="122">
        <f>Questionnaire!C16</f>
        <v>0</v>
      </c>
    </row>
    <row r="6" spans="2:7" x14ac:dyDescent="0.25">
      <c r="B6" s="122">
        <f>Questionnaire!B21</f>
        <v>0</v>
      </c>
      <c r="C6" s="122"/>
      <c r="F6" s="121">
        <f>Questionnaire!C21</f>
        <v>0</v>
      </c>
    </row>
    <row r="7" spans="2:7" x14ac:dyDescent="0.25">
      <c r="B7" s="122">
        <f>Questionnaire!B22</f>
        <v>0</v>
      </c>
      <c r="C7" s="122"/>
      <c r="F7" s="121">
        <f>Questionnaire!C22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Questionnaire</vt:lpstr>
      <vt:lpstr>Calculations</vt:lpstr>
      <vt:lpstr>Lists</vt:lpstr>
      <vt:lpstr>Explanatory</vt:lpstr>
      <vt:lpstr>Questionnaire!Zone_d_impression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2026-01-30T13:41:05Z</dcterms:modified>
</cp:coreProperties>
</file>