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DIRECTION\Gestion\Questionnaires en développement\Révision 2024-2025\OLIC\"/>
    </mc:Choice>
  </mc:AlternateContent>
  <workbookProtection workbookPassword="85BD" lockStructure="1"/>
  <bookViews>
    <workbookView xWindow="0" yWindow="0" windowWidth="28800" windowHeight="11535"/>
  </bookViews>
  <sheets>
    <sheet name="FBAR" sheetId="2" r:id="rId1"/>
    <sheet name="FBAR pour le(la) conjoint(e)" sheetId="7" state="hidden" r:id="rId2"/>
    <sheet name="DS_INTERNAL_SETTINGS_STORAGE" sheetId="8" state="veryHidden" r:id="rId3"/>
    <sheet name="DS_INTERNAL_DOCGROUP_STORAGE" sheetId="9" state="veryHidden" r:id="rId4"/>
    <sheet name="DS_INTERNAL_DOCUMENT_STORAGE" sheetId="10" state="veryHidden" r:id="rId5"/>
    <sheet name="DS_INTERNAL_SNIP_STORAGE" sheetId="11" state="veryHidden" r:id="rId6"/>
    <sheet name="CELI, CELIAPP et REEE" sheetId="4" r:id="rId7"/>
    <sheet name="Filing threshold" sheetId="5" state="hidden"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6" i="2" l="1"/>
  <c r="N98" i="2"/>
  <c r="A31" i="5" l="1"/>
  <c r="A32" i="5" s="1"/>
  <c r="A33" i="5" l="1"/>
  <c r="A34" i="5" l="1"/>
  <c r="AE12" i="4"/>
  <c r="AD12" i="4"/>
  <c r="AC12" i="4"/>
  <c r="AB12" i="4"/>
  <c r="AA12" i="4"/>
  <c r="Z12" i="4"/>
  <c r="Y12" i="4"/>
  <c r="X12" i="4"/>
  <c r="W12" i="4"/>
  <c r="V12" i="4"/>
  <c r="U12" i="4"/>
  <c r="T12" i="4"/>
  <c r="S12" i="4"/>
  <c r="R12" i="4"/>
  <c r="N104" i="2"/>
  <c r="N102" i="2"/>
  <c r="N100" i="2"/>
  <c r="N94" i="2"/>
  <c r="N92" i="2"/>
  <c r="N90" i="2"/>
  <c r="N88" i="2"/>
  <c r="N86" i="2"/>
  <c r="N84" i="2"/>
  <c r="N82" i="2"/>
  <c r="N80" i="2"/>
  <c r="N78" i="2"/>
  <c r="N76" i="2"/>
  <c r="N74" i="2"/>
  <c r="N72" i="2"/>
  <c r="N70" i="2"/>
  <c r="N68" i="2"/>
  <c r="N66" i="2"/>
  <c r="N64" i="2"/>
  <c r="N62" i="2"/>
  <c r="N60" i="2"/>
  <c r="N58" i="2"/>
  <c r="N56" i="2"/>
  <c r="N54" i="2"/>
  <c r="N52" i="2"/>
  <c r="N50" i="2"/>
  <c r="N48" i="2"/>
  <c r="N46" i="2"/>
  <c r="N44" i="2"/>
  <c r="AG19" i="2"/>
  <c r="AF19" i="2"/>
  <c r="AE19" i="2"/>
  <c r="AD19" i="2"/>
  <c r="AC19" i="2"/>
  <c r="AB19" i="2"/>
  <c r="AA19" i="2"/>
  <c r="Z19" i="2"/>
  <c r="Y19" i="2"/>
  <c r="X19" i="2"/>
  <c r="W19" i="2"/>
  <c r="V19" i="2"/>
  <c r="U19" i="2"/>
  <c r="T19" i="2"/>
  <c r="AG18" i="2"/>
  <c r="AF18" i="2"/>
  <c r="AE18" i="2"/>
  <c r="AD18" i="2"/>
  <c r="AC18" i="2"/>
  <c r="AB18" i="2"/>
  <c r="AA18" i="2"/>
  <c r="Z18" i="2"/>
  <c r="Y18" i="2"/>
  <c r="X18" i="2"/>
  <c r="W18" i="2"/>
  <c r="V18" i="2"/>
  <c r="U18" i="2"/>
  <c r="T18" i="2"/>
  <c r="AG17" i="2"/>
  <c r="AF17" i="2"/>
  <c r="AE17" i="2"/>
  <c r="AD17" i="2"/>
  <c r="AC17" i="2"/>
  <c r="AB17" i="2"/>
  <c r="AA17" i="2"/>
  <c r="Z17" i="2"/>
  <c r="Y17" i="2"/>
  <c r="X17" i="2"/>
  <c r="W17" i="2"/>
  <c r="V17" i="2"/>
  <c r="U17" i="2"/>
  <c r="T17" i="2"/>
  <c r="AG16" i="2"/>
  <c r="AF16" i="2"/>
  <c r="AE16" i="2"/>
  <c r="AD16" i="2"/>
  <c r="AC16" i="2"/>
  <c r="AB16" i="2"/>
  <c r="AA16" i="2"/>
  <c r="Z16" i="2"/>
  <c r="Y16" i="2"/>
  <c r="X16" i="2"/>
  <c r="W16" i="2"/>
  <c r="V16" i="2"/>
  <c r="U16" i="2"/>
  <c r="T16" i="2"/>
  <c r="AG15" i="2"/>
  <c r="AF15" i="2"/>
  <c r="AE15" i="2"/>
  <c r="AD15" i="2"/>
  <c r="AC15" i="2"/>
  <c r="AB15" i="2"/>
  <c r="AA15" i="2"/>
  <c r="Z15" i="2"/>
  <c r="Y15" i="2"/>
  <c r="X15" i="2"/>
  <c r="W15" i="2"/>
  <c r="V15" i="2"/>
  <c r="U15" i="2"/>
  <c r="T15" i="2"/>
  <c r="A35" i="5" l="1"/>
  <c r="M81" i="2"/>
  <c r="N81" i="2"/>
  <c r="O81" i="2"/>
  <c r="M47" i="2"/>
  <c r="Q61" i="4"/>
  <c r="P61" i="4"/>
  <c r="O61" i="4"/>
  <c r="N61" i="4"/>
  <c r="M61" i="4"/>
  <c r="L61" i="4"/>
  <c r="K61" i="4"/>
  <c r="J61" i="4"/>
  <c r="Q59" i="4"/>
  <c r="P59" i="4"/>
  <c r="O59" i="4"/>
  <c r="N59" i="4"/>
  <c r="M59" i="4"/>
  <c r="L59" i="4"/>
  <c r="K59" i="4"/>
  <c r="J59" i="4"/>
  <c r="Q57" i="4"/>
  <c r="P57" i="4"/>
  <c r="O57" i="4"/>
  <c r="N57" i="4"/>
  <c r="M57" i="4"/>
  <c r="L57" i="4"/>
  <c r="K57" i="4"/>
  <c r="J57" i="4"/>
  <c r="Q55" i="4"/>
  <c r="P55" i="4"/>
  <c r="O55" i="4"/>
  <c r="N55" i="4"/>
  <c r="M55" i="4"/>
  <c r="L55" i="4"/>
  <c r="K55" i="4"/>
  <c r="J55" i="4"/>
  <c r="Q53" i="4"/>
  <c r="P53" i="4"/>
  <c r="O53" i="4"/>
  <c r="N53" i="4"/>
  <c r="M53" i="4"/>
  <c r="L53" i="4"/>
  <c r="K53" i="4"/>
  <c r="J53" i="4"/>
  <c r="Q51" i="4"/>
  <c r="P51" i="4"/>
  <c r="O51" i="4"/>
  <c r="N51" i="4"/>
  <c r="M51" i="4"/>
  <c r="L51" i="4"/>
  <c r="K51" i="4"/>
  <c r="J51" i="4"/>
  <c r="Q49" i="4"/>
  <c r="P49" i="4"/>
  <c r="O49" i="4"/>
  <c r="N49" i="4"/>
  <c r="M49" i="4"/>
  <c r="L49" i="4"/>
  <c r="K49" i="4"/>
  <c r="J49" i="4"/>
  <c r="Q47" i="4"/>
  <c r="P47" i="4"/>
  <c r="O47" i="4"/>
  <c r="N47" i="4"/>
  <c r="M47" i="4"/>
  <c r="L47" i="4"/>
  <c r="K47" i="4"/>
  <c r="J47" i="4"/>
  <c r="Q45" i="4"/>
  <c r="P45" i="4"/>
  <c r="O45" i="4"/>
  <c r="N45" i="4"/>
  <c r="M45" i="4"/>
  <c r="L45" i="4"/>
  <c r="K45" i="4"/>
  <c r="J45" i="4"/>
  <c r="Q43" i="4"/>
  <c r="P43" i="4"/>
  <c r="O43" i="4"/>
  <c r="N43" i="4"/>
  <c r="M43" i="4"/>
  <c r="L43" i="4"/>
  <c r="K43" i="4"/>
  <c r="J43" i="4"/>
  <c r="Q41" i="4"/>
  <c r="P41" i="4"/>
  <c r="O41" i="4"/>
  <c r="N41" i="4"/>
  <c r="M41" i="4"/>
  <c r="L41" i="4"/>
  <c r="K41" i="4"/>
  <c r="J41" i="4"/>
  <c r="Q39" i="4"/>
  <c r="P39" i="4"/>
  <c r="O39" i="4"/>
  <c r="N39" i="4"/>
  <c r="M39" i="4"/>
  <c r="L39" i="4"/>
  <c r="K39" i="4"/>
  <c r="J39" i="4"/>
  <c r="Q37" i="4"/>
  <c r="P37" i="4"/>
  <c r="O37" i="4"/>
  <c r="N37" i="4"/>
  <c r="M37" i="4"/>
  <c r="L37" i="4"/>
  <c r="K37" i="4"/>
  <c r="J37" i="4"/>
  <c r="Q35" i="4"/>
  <c r="P35" i="4"/>
  <c r="O35" i="4"/>
  <c r="N35" i="4"/>
  <c r="M35" i="4"/>
  <c r="L35" i="4"/>
  <c r="K35" i="4"/>
  <c r="J35" i="4"/>
  <c r="Q33" i="4"/>
  <c r="P33" i="4"/>
  <c r="O33" i="4"/>
  <c r="N33" i="4"/>
  <c r="M33" i="4"/>
  <c r="L33" i="4"/>
  <c r="K33" i="4"/>
  <c r="J33" i="4"/>
  <c r="A36" i="5" l="1"/>
  <c r="AF15" i="7"/>
  <c r="AF14" i="7"/>
  <c r="AF13" i="7"/>
  <c r="AF12" i="7"/>
  <c r="AF11" i="7"/>
  <c r="M105" i="2" l="1"/>
  <c r="M103" i="2"/>
  <c r="M101" i="2"/>
  <c r="M99" i="2"/>
  <c r="M97" i="2"/>
  <c r="M95" i="2"/>
  <c r="M93" i="2"/>
  <c r="M91" i="2"/>
  <c r="M89" i="2"/>
  <c r="M87" i="2"/>
  <c r="M85" i="2"/>
  <c r="M83" i="2"/>
  <c r="M79" i="2"/>
  <c r="M77" i="2"/>
  <c r="M75" i="2"/>
  <c r="M73" i="2"/>
  <c r="M71" i="2"/>
  <c r="M69" i="2"/>
  <c r="M67" i="2"/>
  <c r="M65" i="2"/>
  <c r="M63" i="2"/>
  <c r="M61" i="2"/>
  <c r="M59" i="2"/>
  <c r="M57" i="2"/>
  <c r="M55" i="2"/>
  <c r="M53" i="2"/>
  <c r="M51" i="2"/>
  <c r="M49" i="2"/>
  <c r="O98" i="7"/>
  <c r="N98" i="7"/>
  <c r="M98" i="7"/>
  <c r="O96" i="7"/>
  <c r="N96" i="7"/>
  <c r="M96" i="7"/>
  <c r="O94" i="7"/>
  <c r="N94" i="7"/>
  <c r="M94" i="7"/>
  <c r="O92" i="7"/>
  <c r="N92" i="7"/>
  <c r="M92" i="7"/>
  <c r="O90" i="7"/>
  <c r="N90" i="7"/>
  <c r="M90" i="7"/>
  <c r="O88" i="7"/>
  <c r="N88" i="7"/>
  <c r="M88" i="7"/>
  <c r="O86" i="7"/>
  <c r="N86" i="7"/>
  <c r="M86" i="7"/>
  <c r="O84" i="7"/>
  <c r="N84" i="7"/>
  <c r="M84" i="7"/>
  <c r="O82" i="7"/>
  <c r="N82" i="7"/>
  <c r="M82" i="7"/>
  <c r="O80" i="7"/>
  <c r="N80" i="7"/>
  <c r="M80" i="7"/>
  <c r="O78" i="7"/>
  <c r="N78" i="7"/>
  <c r="M78" i="7"/>
  <c r="O76" i="7"/>
  <c r="N76" i="7"/>
  <c r="M76" i="7"/>
  <c r="O74" i="7"/>
  <c r="N74" i="7"/>
  <c r="M74" i="7"/>
  <c r="O72" i="7"/>
  <c r="N72" i="7"/>
  <c r="M72" i="7"/>
  <c r="O70" i="7"/>
  <c r="N70" i="7"/>
  <c r="M70" i="7"/>
  <c r="O68" i="7"/>
  <c r="N68" i="7"/>
  <c r="M68" i="7"/>
  <c r="O66" i="7"/>
  <c r="N66" i="7"/>
  <c r="M66" i="7"/>
  <c r="O64" i="7"/>
  <c r="N64" i="7"/>
  <c r="M64" i="7"/>
  <c r="O62" i="7"/>
  <c r="N62" i="7"/>
  <c r="M62" i="7"/>
  <c r="O60" i="7"/>
  <c r="N60" i="7"/>
  <c r="M60" i="7"/>
  <c r="O58" i="7"/>
  <c r="N58" i="7"/>
  <c r="M58" i="7"/>
  <c r="O56" i="7"/>
  <c r="N56" i="7"/>
  <c r="M56" i="7"/>
  <c r="O54" i="7"/>
  <c r="N54" i="7"/>
  <c r="M54" i="7"/>
  <c r="O52" i="7"/>
  <c r="N52" i="7"/>
  <c r="M52" i="7"/>
  <c r="O50" i="7"/>
  <c r="N50" i="7"/>
  <c r="M50" i="7"/>
  <c r="O48" i="7"/>
  <c r="N48" i="7"/>
  <c r="M48" i="7"/>
  <c r="O46" i="7"/>
  <c r="N46" i="7"/>
  <c r="M46" i="7"/>
  <c r="O44" i="7"/>
  <c r="N44" i="7"/>
  <c r="M44" i="7"/>
  <c r="O42" i="7"/>
  <c r="N42" i="7"/>
  <c r="M42" i="7"/>
  <c r="O40" i="7"/>
  <c r="N40" i="7"/>
  <c r="M40" i="7"/>
  <c r="N38" i="7"/>
  <c r="M38" i="7"/>
  <c r="N37" i="7"/>
  <c r="AG15" i="7"/>
  <c r="AE15" i="7"/>
  <c r="AD15" i="7"/>
  <c r="AC15" i="7"/>
  <c r="AB15" i="7"/>
  <c r="AA15" i="7"/>
  <c r="Z15" i="7"/>
  <c r="Y15" i="7"/>
  <c r="X15" i="7"/>
  <c r="W15" i="7"/>
  <c r="V15" i="7"/>
  <c r="U15" i="7"/>
  <c r="T15" i="7"/>
  <c r="AG14" i="7"/>
  <c r="AE14" i="7"/>
  <c r="AD14" i="7"/>
  <c r="AC14" i="7"/>
  <c r="AB14" i="7"/>
  <c r="AA14" i="7"/>
  <c r="Z14" i="7"/>
  <c r="Y14" i="7"/>
  <c r="X14" i="7"/>
  <c r="W14" i="7"/>
  <c r="V14" i="7"/>
  <c r="U14" i="7"/>
  <c r="T14" i="7"/>
  <c r="AG13" i="7"/>
  <c r="AE13" i="7"/>
  <c r="AD13" i="7"/>
  <c r="AC13" i="7"/>
  <c r="AB13" i="7"/>
  <c r="AA13" i="7"/>
  <c r="Z13" i="7"/>
  <c r="Y13" i="7"/>
  <c r="X13" i="7"/>
  <c r="W13" i="7"/>
  <c r="V13" i="7"/>
  <c r="U13" i="7"/>
  <c r="T13" i="7"/>
  <c r="AG12" i="7"/>
  <c r="AE12" i="7"/>
  <c r="AD12" i="7"/>
  <c r="AC12" i="7"/>
  <c r="AB12" i="7"/>
  <c r="AA12" i="7"/>
  <c r="Z12" i="7"/>
  <c r="Y12" i="7"/>
  <c r="X12" i="7"/>
  <c r="W12" i="7"/>
  <c r="V12" i="7"/>
  <c r="U12" i="7"/>
  <c r="T12" i="7"/>
  <c r="AG11" i="7"/>
  <c r="O38" i="7" s="1"/>
  <c r="AE11" i="7"/>
  <c r="AD11" i="7"/>
  <c r="AC11" i="7"/>
  <c r="AB11" i="7"/>
  <c r="AA11" i="7"/>
  <c r="Z11" i="7"/>
  <c r="Y11" i="7"/>
  <c r="X11" i="7"/>
  <c r="W11" i="7"/>
  <c r="V11" i="7"/>
  <c r="U11" i="7"/>
  <c r="T11" i="7"/>
  <c r="B33" i="5" l="1"/>
  <c r="C33" i="5" s="1"/>
  <c r="B31" i="5"/>
  <c r="C31" i="5" s="1"/>
  <c r="B34" i="5"/>
  <c r="C34" i="5" s="1"/>
  <c r="B35" i="5"/>
  <c r="C35" i="5" s="1"/>
  <c r="B32" i="5"/>
  <c r="C32" i="5" s="1"/>
  <c r="B36" i="5"/>
  <c r="C36" i="5" s="1"/>
  <c r="B30" i="5"/>
  <c r="C30" i="5" s="1"/>
  <c r="M100" i="7"/>
  <c r="N100" i="7"/>
  <c r="O100" i="7"/>
  <c r="Q31" i="4" l="1"/>
  <c r="P31" i="4"/>
  <c r="O31" i="4"/>
  <c r="N31" i="4"/>
  <c r="M31" i="4"/>
  <c r="L31" i="4"/>
  <c r="K31" i="4"/>
  <c r="J31" i="4"/>
  <c r="N105" i="2"/>
  <c r="N103" i="2"/>
  <c r="N101" i="2"/>
  <c r="N99" i="2"/>
  <c r="N97" i="2"/>
  <c r="N95" i="2"/>
  <c r="N93" i="2"/>
  <c r="N91" i="2"/>
  <c r="N89" i="2"/>
  <c r="N87" i="2"/>
  <c r="N85" i="2"/>
  <c r="N83" i="2"/>
  <c r="N79" i="2"/>
  <c r="N77" i="2"/>
  <c r="N75" i="2"/>
  <c r="N73" i="2"/>
  <c r="N71" i="2"/>
  <c r="N69" i="2"/>
  <c r="N67" i="2"/>
  <c r="N65" i="2"/>
  <c r="N63" i="2"/>
  <c r="N61" i="2"/>
  <c r="N59" i="2"/>
  <c r="N57" i="2"/>
  <c r="N55" i="2"/>
  <c r="N53" i="2"/>
  <c r="N51" i="2"/>
  <c r="N49" i="2"/>
  <c r="O105" i="2" l="1"/>
  <c r="O95" i="2"/>
  <c r="O93" i="2"/>
  <c r="O91" i="2"/>
  <c r="O89" i="2"/>
  <c r="O87" i="2"/>
  <c r="O85" i="2"/>
  <c r="O83" i="2"/>
  <c r="O79" i="2"/>
  <c r="O77" i="2"/>
  <c r="O75" i="2"/>
  <c r="O73" i="2"/>
  <c r="O71" i="2"/>
  <c r="O69" i="2"/>
  <c r="O67" i="2"/>
  <c r="O65" i="2"/>
  <c r="O63" i="2"/>
  <c r="O61" i="2"/>
  <c r="O59" i="2"/>
  <c r="O57" i="2"/>
  <c r="O55" i="2"/>
  <c r="O53" i="2"/>
  <c r="O51" i="2"/>
  <c r="O49" i="2"/>
  <c r="O47" i="2"/>
  <c r="N47" i="2"/>
  <c r="B24" i="5" s="1"/>
  <c r="O45" i="2"/>
  <c r="N45" i="2"/>
  <c r="M45" i="2"/>
  <c r="B23" i="5" l="1"/>
  <c r="C24" i="5"/>
  <c r="B25" i="5"/>
  <c r="B22" i="5"/>
  <c r="C25" i="5"/>
  <c r="C22" i="5"/>
  <c r="C23" i="5"/>
  <c r="M107" i="2"/>
  <c r="B17" i="5" s="1"/>
  <c r="O107" i="2"/>
  <c r="N107" i="2"/>
  <c r="B14" i="5" l="1"/>
  <c r="D22" i="5"/>
  <c r="D25" i="5"/>
  <c r="D24" i="5"/>
  <c r="D23" i="5"/>
</calcChain>
</file>

<file path=xl/comments1.xml><?xml version="1.0" encoding="utf-8"?>
<comments xmlns="http://schemas.openxmlformats.org/spreadsheetml/2006/main">
  <authors>
    <author>Olivier Custeau</author>
  </authors>
  <commentList>
    <comment ref="H43" authorId="0" shapeId="0">
      <text>
        <r>
          <rPr>
            <b/>
            <sz val="9"/>
            <rFont val="Tahoma"/>
            <family val="2"/>
          </rPr>
          <t>Olivier Custeau:</t>
        </r>
        <r>
          <rPr>
            <sz val="9"/>
            <rFont val="Tahoma"/>
            <family val="2"/>
          </rPr>
          <t xml:space="preserve">
Si vous avez un intérêt financier (c'est-à-dire que vous détenez personnellement le compte), veuillez sélectionner « Oui ».
Si vous avez un pouvoir de signature sur le compte, mais pas d'intérêt financier, veuillez sélectionner « Non ». Cette situation s'applique généralement lorsque le compte est détenu par une entreprise dont vous êtes propriétaire.</t>
        </r>
      </text>
    </comment>
    <comment ref="K43" authorId="0" shapeId="0">
      <text>
        <r>
          <rPr>
            <b/>
            <sz val="9"/>
            <rFont val="Tahoma"/>
            <family val="2"/>
          </rPr>
          <t>Olivier Custeau:</t>
        </r>
        <r>
          <rPr>
            <sz val="9"/>
            <rFont val="Tahoma"/>
            <family val="2"/>
          </rPr>
          <t xml:space="preserve">
Si vous êtes marié(e) et faites une déclaration conjointe - indiquez le % que vous détenez conjointement.
Si vous êtes marié(e) et faites une déclaration séparée - indiquez uniquement le % que vous détenez personnellement.
Si vous êtes marié(e), mais que votre conjoint(e) ne fait pas de déclaration de revenus aux États-Unis, veuillez indiquer 100 % pour les comptes détenus conjointement.
Si vous détenez un compte conjointement avec une personne autre que votre conjoint(e), veuillez indiquer 100 % pour les comptes détenus conjointement.</t>
        </r>
      </text>
    </comment>
  </commentList>
</comments>
</file>

<file path=xl/comments2.xml><?xml version="1.0" encoding="utf-8"?>
<comments xmlns="http://schemas.openxmlformats.org/spreadsheetml/2006/main">
  <authors>
    <author>Olivier Custeau</author>
  </authors>
  <commentList>
    <comment ref="H36" authorId="0" shapeId="0">
      <text>
        <r>
          <rPr>
            <b/>
            <sz val="9"/>
            <rFont val="Tahoma"/>
            <family val="2"/>
          </rPr>
          <t>Olivier Custeau:</t>
        </r>
        <r>
          <rPr>
            <sz val="9"/>
            <rFont val="Tahoma"/>
            <family val="2"/>
          </rPr>
          <t xml:space="preserve">
Si vous avez un intérêt financier (c'est-à-dire que vous détenez personnellement le compte), veuillez sélectionner « Oui ».
Si vous avez un pouvoir de signature sur le compte, mais pas d'intérêt financier, veuillez sélectionner « Non ». Cette situation s'applique généralement lorsque le compte est détenu par une entreprise dont vous êtes propriétaire.</t>
        </r>
      </text>
    </comment>
    <comment ref="K36" authorId="0" shapeId="0">
      <text>
        <r>
          <rPr>
            <b/>
            <sz val="9"/>
            <rFont val="Tahoma"/>
            <family val="2"/>
          </rPr>
          <t>Olivier Custeau:</t>
        </r>
        <r>
          <rPr>
            <sz val="9"/>
            <rFont val="Tahoma"/>
            <family val="2"/>
          </rPr>
          <t xml:space="preserve">
Si vous êtes marié(e) et faites une déclaration conjointe - indiquez le % que vous détenez conjointement.
Si vous êtes marié(e) et faites une déclaration séparée - indiquez uniquement le % que vous détenez personnellement.
Si vous êtes marié(e), mais que votre conjoint(e) ne fait pas de déclaration de revenus aux États-Unis, veuillez indiquer 100 % pour les comptes détenus conjointement.
Si vous détenez un compte conjointement avec une personne autre que votre conjoint(e), veuillez indiquer 100 % pour les comptes détenus conjointement.</t>
        </r>
      </text>
    </comment>
  </commentList>
</comments>
</file>

<file path=xl/comments3.xml><?xml version="1.0" encoding="utf-8"?>
<comments xmlns="http://schemas.openxmlformats.org/spreadsheetml/2006/main">
  <authors>
    <author>Olivier Custeau</author>
  </authors>
  <commentList>
    <comment ref="J29" authorId="0" shapeId="0">
      <text>
        <r>
          <rPr>
            <b/>
            <sz val="9"/>
            <color rgb="FF000000"/>
            <rFont val="Tahoma"/>
            <family val="2"/>
          </rPr>
          <t>Olivier Custeau:</t>
        </r>
        <r>
          <rPr>
            <sz val="9"/>
            <color rgb="FF000000"/>
            <rFont val="Tahoma"/>
            <family val="2"/>
          </rPr>
          <t xml:space="preserve">
Applicable pour CÉLI uniquement</t>
        </r>
      </text>
    </comment>
    <comment ref="K29" authorId="0" shapeId="0">
      <text>
        <r>
          <rPr>
            <b/>
            <sz val="9"/>
            <rFont val="Tahoma"/>
            <family val="2"/>
          </rPr>
          <t>Olivier Custeau:</t>
        </r>
        <r>
          <rPr>
            <sz val="9"/>
            <rFont val="Tahoma"/>
            <family val="2"/>
          </rPr>
          <t xml:space="preserve">
Applicable pour CÉLI uniquement</t>
        </r>
      </text>
    </comment>
    <comment ref="O29" authorId="0" shapeId="0">
      <text>
        <r>
          <rPr>
            <b/>
            <sz val="9"/>
            <rFont val="Tahoma"/>
            <family val="2"/>
          </rPr>
          <t>Olivier Custeau:</t>
        </r>
        <r>
          <rPr>
            <sz val="9"/>
            <rFont val="Tahoma"/>
            <family val="2"/>
          </rPr>
          <t xml:space="preserve">
Applicable pour REÉÉ uniquement </t>
        </r>
      </text>
    </comment>
    <comment ref="P29" authorId="0" shapeId="0">
      <text>
        <r>
          <rPr>
            <b/>
            <sz val="9"/>
            <rFont val="Tahoma"/>
            <family val="2"/>
          </rPr>
          <t>Olivier Custeau:</t>
        </r>
        <r>
          <rPr>
            <sz val="9"/>
            <rFont val="Tahoma"/>
            <family val="2"/>
          </rPr>
          <t xml:space="preserve">
Applicable pour CÉLI uniquement</t>
        </r>
      </text>
    </comment>
  </commentList>
</comments>
</file>

<file path=xl/sharedStrings.xml><?xml version="1.0" encoding="utf-8"?>
<sst xmlns="http://schemas.openxmlformats.org/spreadsheetml/2006/main" count="325" uniqueCount="146">
  <si>
    <t>In USD</t>
  </si>
  <si>
    <t>CHF (CHF)</t>
  </si>
  <si>
    <r>
      <t>EUR (</t>
    </r>
    <r>
      <rPr>
        <sz val="11"/>
        <color theme="1"/>
        <rFont val="Calibri"/>
        <family val="2"/>
      </rPr>
      <t>€</t>
    </r>
    <r>
      <rPr>
        <sz val="11"/>
        <color theme="1"/>
        <rFont val="Calibri"/>
        <family val="2"/>
        <scheme val="minor"/>
      </rPr>
      <t>)</t>
    </r>
  </si>
  <si>
    <r>
      <t>GBP (</t>
    </r>
    <r>
      <rPr>
        <sz val="11"/>
        <color theme="1"/>
        <rFont val="Calibri"/>
        <family val="2"/>
      </rPr>
      <t>£)</t>
    </r>
  </si>
  <si>
    <r>
      <rPr>
        <sz val="11"/>
        <color rgb="FF000000"/>
        <rFont val="Calibri"/>
        <family val="2"/>
      </rPr>
      <t>4. La valeur totale doit être indiquée dans la devise locale. Par exemple, si vous détenez un compte en devises américaines, veuillez saisir le montant en dollars américains. Quant aux autres devises, nous convertirons ces montants en dollars américains.</t>
    </r>
  </si>
  <si>
    <r>
      <rPr>
        <b/>
        <sz val="14"/>
        <color rgb="FF000000"/>
        <rFont val="Calibri"/>
        <family val="2"/>
      </rPr>
      <t>Note 1</t>
    </r>
  </si>
  <si>
    <r>
      <rPr>
        <b/>
        <sz val="14"/>
        <color rgb="FF000000"/>
        <rFont val="Calibri"/>
        <family val="2"/>
      </rPr>
      <t>Note 2</t>
    </r>
  </si>
  <si>
    <r>
      <rPr>
        <b/>
        <sz val="12"/>
        <color rgb="FF000000"/>
        <rFont val="Calibri"/>
        <family val="2"/>
      </rPr>
      <t>Pour le FBAR</t>
    </r>
  </si>
  <si>
    <r>
      <rPr>
        <b/>
        <sz val="12"/>
        <color rgb="FF000000"/>
        <rFont val="Calibri"/>
        <family val="2"/>
      </rPr>
      <t>Pour le formulaire 8938</t>
    </r>
  </si>
  <si>
    <r>
      <rPr>
        <b/>
        <sz val="11"/>
        <color rgb="FF000000"/>
        <rFont val="Calibri"/>
        <family val="2"/>
      </rPr>
      <t>Détenu par le ou la contribuable, son(sa) conjoint(e) ou son ou sa partenaire</t>
    </r>
  </si>
  <si>
    <r>
      <rPr>
        <b/>
        <sz val="11"/>
        <color rgb="FF000000"/>
        <rFont val="Calibri"/>
        <family val="2"/>
      </rPr>
      <t>Nom de l’institution financière</t>
    </r>
  </si>
  <si>
    <r>
      <rPr>
        <b/>
        <sz val="11"/>
        <color rgb="FF000000"/>
        <rFont val="Calibri"/>
        <family val="2"/>
      </rPr>
      <t>Année</t>
    </r>
  </si>
  <si>
    <r>
      <rPr>
        <b/>
        <sz val="11"/>
        <color rgb="FF000000"/>
        <rFont val="Calibri"/>
        <family val="2"/>
      </rPr>
      <t>Devise</t>
    </r>
  </si>
  <si>
    <r>
      <rPr>
        <b/>
        <sz val="11"/>
        <color rgb="FF000000"/>
        <rFont val="Calibri"/>
        <family val="2"/>
      </rPr>
      <t>Numéro de compte</t>
    </r>
  </si>
  <si>
    <r>
      <rPr>
        <b/>
        <sz val="11"/>
        <color rgb="FF000000"/>
        <rFont val="Calibri"/>
        <family val="2"/>
      </rPr>
      <t>Type de compte</t>
    </r>
  </si>
  <si>
    <r>
      <rPr>
        <b/>
        <sz val="11"/>
        <color rgb="FF000000"/>
        <rFont val="Calibri"/>
        <family val="2"/>
      </rPr>
      <t>Intérêt direct (O/N)</t>
    </r>
  </si>
  <si>
    <r>
      <rPr>
        <b/>
        <sz val="11"/>
        <color rgb="FF000000"/>
        <rFont val="Calibri"/>
        <family val="2"/>
      </rPr>
      <t>Compte conjoint (O/N)</t>
    </r>
  </si>
  <si>
    <r>
      <rPr>
        <b/>
        <sz val="11"/>
        <color rgb="FF000000"/>
        <rFont val="Calibri"/>
        <family val="2"/>
      </rPr>
      <t>Autre détenteur (le cas échéant)</t>
    </r>
  </si>
  <si>
    <r>
      <rPr>
        <b/>
        <sz val="11"/>
        <color rgb="FF000000"/>
        <rFont val="Calibri"/>
        <family val="2"/>
      </rPr>
      <t>% détenu</t>
    </r>
  </si>
  <si>
    <r>
      <rPr>
        <b/>
        <sz val="11"/>
        <color rgb="FF000000"/>
        <rFont val="Calibri"/>
        <family val="2"/>
      </rPr>
      <t>Fonds communs de placement, fonds réservés ou FNB dans ce compte (O/N)</t>
    </r>
  </si>
  <si>
    <r>
      <rPr>
        <b/>
        <sz val="11"/>
        <color rgb="FF000000"/>
        <rFont val="Calibri"/>
        <family val="2"/>
      </rPr>
      <t>Valeur la plus élevée durant l’année</t>
    </r>
  </si>
  <si>
    <r>
      <rPr>
        <b/>
        <sz val="11"/>
        <color rgb="FF000000"/>
        <rFont val="Calibri"/>
        <family val="2"/>
      </rPr>
      <t>Valeur au 31 décembre</t>
    </r>
  </si>
  <si>
    <r>
      <rPr>
        <b/>
        <sz val="11"/>
        <color rgb="FF000000"/>
        <rFont val="Calibri"/>
        <family val="2"/>
      </rPr>
      <t>Adresse de l’institution financière</t>
    </r>
  </si>
  <si>
    <r>
      <rPr>
        <b/>
        <sz val="11"/>
        <color rgb="FF000000"/>
        <rFont val="Calibri"/>
        <family val="2"/>
      </rPr>
      <t>Compte fermé pendant l’année (O/N)</t>
    </r>
  </si>
  <si>
    <r>
      <rPr>
        <b/>
        <sz val="11"/>
        <color rgb="FF000000"/>
        <rFont val="Calibri"/>
        <family val="2"/>
      </rPr>
      <t>TOTAL</t>
    </r>
  </si>
  <si>
    <r>
      <rPr>
        <b/>
        <sz val="14"/>
        <color rgb="FF000000"/>
        <rFont val="Calibri"/>
        <family val="2"/>
      </rPr>
      <t>CELI et REEE</t>
    </r>
  </si>
  <si>
    <r>
      <rPr>
        <b/>
        <sz val="11"/>
        <color rgb="FF000000"/>
        <rFont val="Calibri"/>
        <family val="2"/>
      </rPr>
      <t>Comptes</t>
    </r>
  </si>
  <si>
    <r>
      <rPr>
        <b/>
        <sz val="11"/>
        <color rgb="FF000000"/>
        <rFont val="Calibri"/>
        <family val="2"/>
      </rPr>
      <t>Date de l’ouverture du compte (JJ/MM/AAAA)</t>
    </r>
  </si>
  <si>
    <r>
      <rPr>
        <b/>
        <sz val="11"/>
        <color rgb="FF000000"/>
        <rFont val="Calibri"/>
        <family val="2"/>
      </rPr>
      <t>Solde du régime au début de l’année</t>
    </r>
  </si>
  <si>
    <r>
      <rPr>
        <b/>
        <sz val="11"/>
        <color rgb="FF000000"/>
        <rFont val="Calibri"/>
        <family val="2"/>
      </rPr>
      <t>Solde du régime à la fin de l’année</t>
    </r>
  </si>
  <si>
    <r>
      <rPr>
        <b/>
        <sz val="11"/>
        <color rgb="FF000000"/>
        <rFont val="Calibri"/>
        <family val="2"/>
      </rPr>
      <t>Dividendes perçus au cours de l’année</t>
    </r>
  </si>
  <si>
    <r>
      <rPr>
        <b/>
        <sz val="11"/>
        <color rgb="FF000000"/>
        <rFont val="Calibri"/>
        <family val="2"/>
      </rPr>
      <t>Intérêts perçus au cours de l’année</t>
    </r>
  </si>
  <si>
    <r>
      <rPr>
        <b/>
        <sz val="11"/>
        <color rgb="FF000000"/>
        <rFont val="Calibri"/>
        <family val="2"/>
      </rPr>
      <t>Gains en capital RÉALISÉS (parts vendues) au cours de l’année</t>
    </r>
  </si>
  <si>
    <r>
      <rPr>
        <b/>
        <sz val="11"/>
        <color rgb="FF000000"/>
        <rFont val="Calibri"/>
        <family val="2"/>
      </rPr>
      <t>Subventions accumulées au cours de l’année</t>
    </r>
  </si>
  <si>
    <r>
      <rPr>
        <b/>
        <sz val="11"/>
        <color rgb="FF000000"/>
        <rFont val="Calibri"/>
        <family val="2"/>
      </rPr>
      <t>Dépôts effectués au cours de l’année</t>
    </r>
  </si>
  <si>
    <r>
      <rPr>
        <b/>
        <sz val="11"/>
        <color rgb="FF000000"/>
        <rFont val="Calibri"/>
        <family val="2"/>
      </rPr>
      <t>Retraits effectués au cours de l’année</t>
    </r>
  </si>
  <si>
    <t>FBAR</t>
  </si>
  <si>
    <t>Filing status</t>
  </si>
  <si>
    <t>Place of living</t>
  </si>
  <si>
    <t>In the U.S</t>
  </si>
  <si>
    <t>Outside U.S.</t>
  </si>
  <si>
    <t>Single</t>
  </si>
  <si>
    <t>Anytime</t>
  </si>
  <si>
    <t>December 31st</t>
  </si>
  <si>
    <t>Married Filing Separately</t>
  </si>
  <si>
    <t>Outside U.S</t>
  </si>
  <si>
    <t>Unmarried</t>
  </si>
  <si>
    <t>Married Filing Jointly</t>
  </si>
  <si>
    <t>Head of Household</t>
  </si>
  <si>
    <t>Qualifying widower</t>
  </si>
  <si>
    <t>For Form 8938 purpose</t>
  </si>
  <si>
    <t>Please choose the applicable filing status</t>
  </si>
  <si>
    <t>Please select the place of living</t>
  </si>
  <si>
    <t>Filing obligation</t>
  </si>
  <si>
    <t>For FBAR purpose</t>
  </si>
  <si>
    <r>
      <rPr>
        <b/>
        <sz val="11"/>
        <color rgb="FF000000"/>
        <rFont val="Calibri"/>
        <family val="2"/>
      </rPr>
      <t>Compte ouvert pendant l’année (O/N)</t>
    </r>
  </si>
  <si>
    <r>
      <rPr>
        <sz val="11"/>
        <color rgb="FF000000"/>
        <rFont val="Calibri"/>
        <family val="2"/>
      </rPr>
      <t>1. Veuillez remplir toutes les colonnes. Si une colonne ne s’applique pas à votre situation, écrivez simplement « </t>
    </r>
    <r>
      <rPr>
        <b/>
        <sz val="11"/>
        <color rgb="FF000000"/>
        <rFont val="Calibri"/>
        <family val="2"/>
      </rPr>
      <t>S.O.</t>
    </r>
    <r>
      <rPr>
        <sz val="11"/>
        <color rgb="FF000000"/>
        <rFont val="Calibri"/>
        <family val="2"/>
      </rPr>
      <t> ».</t>
    </r>
  </si>
  <si>
    <r>
      <rPr>
        <sz val="11"/>
        <color rgb="FF000000"/>
        <rFont val="Calibri"/>
        <family val="2"/>
      </rPr>
      <t>3. Les autres comptes incluent notamment les suivants : actions d'une société privée, parts sociales, régime de retraite, régime de rémunération différée, etc.</t>
    </r>
  </si>
  <si>
    <r>
      <rPr>
        <sz val="11"/>
        <color rgb="FF000000"/>
        <rFont val="Calibri"/>
        <family val="2"/>
      </rPr>
      <t>5. Si un compte a été ouvert ou fermé pendant l'année, veuillez nous l'indiquer dans les colonnes « </t>
    </r>
    <r>
      <rPr>
        <b/>
        <sz val="11"/>
        <color rgb="FF000000"/>
        <rFont val="Calibri"/>
        <family val="2"/>
      </rPr>
      <t>Q</t>
    </r>
    <r>
      <rPr>
        <sz val="11"/>
        <color rgb="FF000000"/>
        <rFont val="Calibri"/>
        <family val="2"/>
      </rPr>
      <t> » et « </t>
    </r>
    <r>
      <rPr>
        <b/>
        <sz val="11"/>
        <color rgb="FF000000"/>
        <rFont val="Calibri"/>
        <family val="2"/>
      </rPr>
      <t>R</t>
    </r>
    <r>
      <rPr>
        <sz val="11"/>
        <color rgb="FF000000"/>
        <rFont val="Calibri"/>
        <family val="2"/>
      </rPr>
      <t xml:space="preserve"> ». </t>
    </r>
  </si>
  <si>
    <r>
      <rPr>
        <b/>
        <sz val="11"/>
        <color rgb="FF000000"/>
        <rFont val="Calibri"/>
        <family val="2"/>
      </rPr>
      <t>EXEMPLE</t>
    </r>
  </si>
  <si>
    <r>
      <rPr>
        <b/>
        <sz val="11"/>
        <color rgb="FF000000"/>
        <rFont val="Calibri"/>
        <family val="2"/>
      </rPr>
      <t>BNC</t>
    </r>
  </si>
  <si>
    <r>
      <rPr>
        <b/>
        <sz val="11"/>
        <color rgb="FF000000"/>
        <rFont val="Calibri"/>
        <family val="2"/>
      </rPr>
      <t>S.O.</t>
    </r>
  </si>
  <si>
    <r>
      <rPr>
        <b/>
        <sz val="11"/>
        <color rgb="FF000000"/>
        <rFont val="Calibri"/>
        <family val="2"/>
      </rPr>
      <t>105, rue Saint-Catherine O., Montréal, Québec H2X 1Z8</t>
    </r>
  </si>
  <si>
    <r>
      <rPr>
        <b/>
        <sz val="11"/>
        <color rgb="FF000000"/>
        <rFont val="Calibri"/>
        <family val="2"/>
      </rPr>
      <t>N</t>
    </r>
  </si>
  <si>
    <r>
      <rPr>
        <b/>
        <sz val="11"/>
        <color rgb="FF000000"/>
        <rFont val="Calibri"/>
        <family val="2"/>
      </rPr>
      <t>Option 1</t>
    </r>
    <r>
      <rPr>
        <sz val="11"/>
        <color rgb="FF000000"/>
        <rFont val="Calibri"/>
        <family val="2"/>
      </rPr>
      <t xml:space="preserve"> (RECOMMANDÉE) : Vous fournissez les renseignements demandés ci-dessous dans la devise locale. Nous effectuons les conversions, les calculs et remplissons les formulaires pour vous.</t>
    </r>
  </si>
  <si>
    <r>
      <rPr>
        <b/>
        <sz val="11"/>
        <color rgb="FF000000"/>
        <rFont val="Calibri"/>
        <family val="2"/>
      </rPr>
      <t xml:space="preserve">Directives </t>
    </r>
    <r>
      <rPr>
        <b/>
        <sz val="11"/>
        <color rgb="FFFF0000"/>
        <rFont val="Calibri"/>
        <family val="2"/>
      </rPr>
      <t>(si vous choisissez l’option 1 ci-dessus)</t>
    </r>
  </si>
  <si>
    <r>
      <rPr>
        <b/>
        <sz val="11"/>
        <color rgb="FF000000"/>
        <rFont val="Calibri"/>
        <family val="2"/>
      </rPr>
      <t>Bancaire</t>
    </r>
  </si>
  <si>
    <r>
      <rPr>
        <b/>
        <sz val="11"/>
        <color rgb="FF000000"/>
        <rFont val="Calibri"/>
        <family val="2"/>
      </rPr>
      <t>Oui</t>
    </r>
  </si>
  <si>
    <r>
      <rPr>
        <b/>
        <sz val="11"/>
        <color rgb="FF000000"/>
        <rFont val="Calibri"/>
        <family val="2"/>
      </rPr>
      <t>Non</t>
    </r>
  </si>
  <si>
    <r>
      <rPr>
        <b/>
        <sz val="11"/>
        <color rgb="FF000000"/>
        <rFont val="Calibri"/>
        <family val="2"/>
      </rPr>
      <t>N</t>
    </r>
  </si>
  <si>
    <r>
      <rPr>
        <b/>
        <sz val="11"/>
        <color rgb="FF000000"/>
        <rFont val="Calibri"/>
        <family val="2"/>
      </rPr>
      <t>Non</t>
    </r>
  </si>
  <si>
    <t>Conjointement</t>
  </si>
  <si>
    <t>Contribuable</t>
  </si>
  <si>
    <t>Conjoint(e)</t>
  </si>
  <si>
    <t>Bancaire</t>
  </si>
  <si>
    <t>Épargne</t>
  </si>
  <si>
    <t>Courtage</t>
  </si>
  <si>
    <t>REER</t>
  </si>
  <si>
    <t>FERR</t>
  </si>
  <si>
    <t>CELI</t>
  </si>
  <si>
    <t>REEE</t>
  </si>
  <si>
    <t>Assurance vie</t>
  </si>
  <si>
    <t>Autre</t>
  </si>
  <si>
    <t>Oui</t>
  </si>
  <si>
    <t>Non</t>
  </si>
  <si>
    <t>CAD ($ CA)</t>
  </si>
  <si>
    <t>USD ($ US)</t>
  </si>
  <si>
    <t>MXN ($ MX)</t>
  </si>
  <si>
    <t>CRI</t>
  </si>
  <si>
    <r>
      <rPr>
        <b/>
        <sz val="11"/>
        <color rgb="FF000000"/>
        <rFont val="Calibri"/>
        <family val="2"/>
      </rPr>
      <t>Option 2 :</t>
    </r>
    <r>
      <rPr>
        <sz val="11"/>
        <color rgb="FF000000"/>
        <rFont val="Calibri"/>
        <family val="2"/>
      </rPr>
      <t xml:space="preserve"> (TARIF HORAIRE SUPPLÉMENTAIRE) : Vous nous fournissez la totalité des relevés pour l'année entière de tous vos comptes financiers détenus en dehors des États-Unis et nous remplissons les formulaires. Veuillez vous référer au compte indiqué dans la colonne « Type de compte ». </t>
    </r>
  </si>
  <si>
    <t>2.  Pour chaque compte, vous devez préciser le type de compte. Il n’est pas nécessaire d’indiquer les comptes détenus aux États-Unis.</t>
  </si>
  <si>
    <t>Average</t>
  </si>
  <si>
    <t>YE</t>
  </si>
  <si>
    <t>Note 1</t>
  </si>
  <si>
    <r>
      <rPr>
        <sz val="11"/>
        <color rgb="FF0563C1"/>
        <rFont val="Calibri"/>
        <family val="2"/>
      </rPr>
      <t xml:space="preserve">Veuillez fournir des renseignements supplémentaires sur le CELI et le REEE dans un onglet distinct. </t>
    </r>
  </si>
  <si>
    <r>
      <rPr>
        <b/>
        <sz val="11"/>
        <color theme="1"/>
        <rFont val="Calibri"/>
        <family val="2"/>
        <scheme val="minor"/>
      </rPr>
      <t>Option 2</t>
    </r>
    <r>
      <rPr>
        <sz val="11"/>
        <color theme="1"/>
        <rFont val="Calibri"/>
        <family val="2"/>
        <scheme val="minor"/>
      </rPr>
      <t xml:space="preserve"> (TARIF HORAIRE SUPPLÉMENTAIRE) : Vous nous fournissez la totalité des relevés pour l'année entière de tous vos comptes financiers détenus en dehors des États-Unis et nous remplissons les formulaires. Veuillez faire référence au compte indiqué dans la colonne « Type de compte ». </t>
    </r>
  </si>
  <si>
    <r>
      <rPr>
        <b/>
        <sz val="11"/>
        <color theme="1"/>
        <rFont val="Calibri"/>
        <family val="2"/>
        <scheme val="minor"/>
      </rPr>
      <t>Option 2</t>
    </r>
    <r>
      <rPr>
        <sz val="11"/>
        <color theme="1"/>
        <rFont val="Calibri"/>
        <family val="2"/>
        <scheme val="minor"/>
      </rPr>
      <t> (TARIF HORAIRE SUPPLÉMENTAIRE) : Vous nous fournissez la totalité des relevés pour l'année entière de tous vos comptes financiers détenus en dehors des États-Unis et nous remplissons les formulaires pour vous.</t>
    </r>
  </si>
  <si>
    <t>Nom du client:</t>
  </si>
  <si>
    <t>v. 2023-03-20</t>
  </si>
  <si>
    <t>ONGLET 2 de 3 - Merci de vérifier si les autres onglets sont applicables</t>
  </si>
  <si>
    <t>QUESTIONNAIRE DES ACTIFS FINANCIERS AMÉRICAINS</t>
  </si>
  <si>
    <t>CELI ou CELIAPP</t>
  </si>
  <si>
    <t>CELIAPP</t>
  </si>
  <si>
    <t>ONGLET 2 de 2 - Merci de vérifier si les autres onglets sont applicables</t>
  </si>
  <si>
    <t>Veuillez préciser (CELI ou CELIAPP)</t>
  </si>
  <si>
    <t>ONGLET 1 de 2 - Merci de vérifier si les autres onglets sont applicables</t>
  </si>
  <si>
    <t xml:space="preserve">Veuillez fournir des renseignements supplémentaires sur le CELI, le CELIAPP et le REEE dans un onglet distinct. </t>
  </si>
  <si>
    <t>CAD (C$)</t>
  </si>
  <si>
    <t>MXN ($)</t>
  </si>
  <si>
    <t>USD (US$)</t>
  </si>
  <si>
    <t>Assurance-vie</t>
  </si>
  <si>
    <t>Pension</t>
  </si>
  <si>
    <t>S/O</t>
  </si>
  <si>
    <t xml:space="preserve">Nom du contribuable : </t>
  </si>
  <si>
    <t>4. Les autres comptes incluent notamment les suivants : actions d'une société privée, parts sociales, régime de retraite, régime de rémunération différée, etc.</t>
  </si>
  <si>
    <t>5. La valeur totale doit être indiquée dans la devise locale. Par exemple, si vous détenez un compte en devises américaines, veuillez saisir le montant en dollars américains. Quant aux autres devises, nous convertirons ces montants en dollars américains.</t>
  </si>
  <si>
    <r>
      <rPr>
        <sz val="11"/>
        <color rgb="FF000000"/>
        <rFont val="Calibri"/>
        <family val="2"/>
      </rPr>
      <t>6. Si un compte a été ouvert ou fermé pendant l'année, veuillez nous l'indiquer dans les colonnes « </t>
    </r>
    <r>
      <rPr>
        <b/>
        <sz val="11"/>
        <color rgb="FF000000"/>
        <rFont val="Calibri"/>
        <family val="2"/>
      </rPr>
      <t>Q</t>
    </r>
    <r>
      <rPr>
        <sz val="11"/>
        <color rgb="FF000000"/>
        <rFont val="Calibri"/>
        <family val="2"/>
      </rPr>
      <t> » et « </t>
    </r>
    <r>
      <rPr>
        <b/>
        <sz val="11"/>
        <color rgb="FF000000"/>
        <rFont val="Calibri"/>
        <family val="2"/>
      </rPr>
      <t>R</t>
    </r>
    <r>
      <rPr>
        <sz val="11"/>
        <color rgb="FF000000"/>
        <rFont val="Calibri"/>
        <family val="2"/>
      </rPr>
      <t xml:space="preserve"> ». </t>
    </r>
  </si>
  <si>
    <r>
      <t xml:space="preserve">3. Vous </t>
    </r>
    <r>
      <rPr>
        <b/>
        <sz val="11"/>
        <color rgb="FF000000"/>
        <rFont val="Calibri"/>
        <family val="2"/>
      </rPr>
      <t>devez</t>
    </r>
    <r>
      <rPr>
        <sz val="11"/>
        <color rgb="FF000000"/>
        <rFont val="Calibri"/>
        <family val="2"/>
      </rPr>
      <t xml:space="preserve"> également </t>
    </r>
    <r>
      <rPr>
        <b/>
        <sz val="11"/>
        <color rgb="FF000000"/>
        <rFont val="Calibri"/>
        <family val="2"/>
      </rPr>
      <t>inclure</t>
    </r>
    <r>
      <rPr>
        <sz val="11"/>
        <color rgb="FF000000"/>
        <rFont val="Calibri"/>
        <family val="2"/>
      </rPr>
      <t xml:space="preserve"> votre CELI, CELIAPP et votre REEE sur cette feuille. </t>
    </r>
    <r>
      <rPr>
        <b/>
        <sz val="11"/>
        <color rgb="FFFF0000"/>
        <rFont val="Calibri"/>
        <family val="2"/>
      </rPr>
      <t>Des informations supplémentaires</t>
    </r>
    <r>
      <rPr>
        <sz val="11"/>
        <color rgb="FF000000"/>
        <rFont val="Calibri"/>
        <family val="2"/>
      </rPr>
      <t xml:space="preserve"> concernant ces comptes doivent être saisies sur une feuille distincte.</t>
    </r>
  </si>
  <si>
    <r>
      <t xml:space="preserve">Fonds communs de placement, fonds réservés ou FNB dans ce compte </t>
    </r>
    <r>
      <rPr>
        <b/>
        <sz val="12"/>
        <color rgb="FF000000"/>
        <rFont val="Calibri"/>
        <family val="2"/>
      </rPr>
      <t>NON-US</t>
    </r>
    <r>
      <rPr>
        <b/>
        <sz val="11"/>
        <color rgb="FF000000"/>
        <rFont val="Calibri"/>
        <family val="2"/>
      </rPr>
      <t xml:space="preserve"> (O/N)</t>
    </r>
  </si>
  <si>
    <t>Ce formulaire est approuvé pour les années fiscales 2024 et précédentes uniquement.</t>
  </si>
  <si>
    <t>Veuillez télécharger la version récente si vous vous déclarez une année après 2024.</t>
  </si>
  <si>
    <t>Nom du conjoint(e) (SI APPLICABLE)</t>
  </si>
  <si>
    <t>Détenu par le contribuable, son/sa conjoint(e) ou conjointement</t>
  </si>
  <si>
    <t>BE8C7JB054KFGRTEHYX16KZW22KKZEZ9GC0XHK2B21DVB952A3RG</t>
  </si>
  <si>
    <t>Olivier Custeau</t>
  </si>
  <si>
    <t>Create</t>
  </si>
  <si>
    <t>251d4a5f-95a5-41de-bac5-e9a75fefbc19</t>
  </si>
  <si>
    <t>{"id":"251d4a5f-95a5-41de-bac5-e9a75fefbc19","type":1,"name":"workbookId","value":"18253d1b-cd89-4fc1-93ed-f33d26d8568e"}</t>
  </si>
  <si>
    <t>40729216-c551-4173-9acd-191efe2342d5</t>
  </si>
  <si>
    <t>{"id":"40729216-c551-4173-9acd-191efe2342d5","type":0,"name":"dataSnipperSheetDeleted","value":"false"}</t>
  </si>
  <si>
    <t>9fb2e4e4-c3a0-4645-969b-4b93b64acea5</t>
  </si>
  <si>
    <t>{"id":"9fb2e4e4-c3a0-4645-969b-4b93b64acea5","type":0,"name":"embed-documents","value":"true"}</t>
  </si>
  <si>
    <t>e52efdf2-0f3b-4bcb-9bfd-73457b61dda3</t>
  </si>
  <si>
    <t>{"id":"e52efdf2-0f3b-4bcb-9bfd-73457b61dda3","type":0,"name":"table-snip-suggestions","value":"true"}</t>
  </si>
  <si>
    <t>4f622d10-bf17-4bcf-a26c-edbd32ad1cd4</t>
  </si>
  <si>
    <t>{"id":"4f622d10-bf17-4bcf-a26c-edbd32ad1cd4","type":1,"name":"migratedFssProjectId","value":""}</t>
  </si>
  <si>
    <t>Numéro de compte</t>
  </si>
  <si>
    <t>1ZY1CQ2FGM4BM1CM2HWGNSVX87BJSXHAP59SEBND1RYKM5C6P1KG</t>
  </si>
  <si>
    <t>Ahmed Ben Kram</t>
  </si>
  <si>
    <t>Value as of December 31</t>
  </si>
  <si>
    <t>Pour Streamlined (Form 8938)</t>
  </si>
  <si>
    <t>Valeur la plus élevée durant l’année</t>
  </si>
  <si>
    <t xml:space="preserve">FBAR Pour Streamlined </t>
  </si>
  <si>
    <r>
      <t xml:space="preserve">Si vous êtes un couple marié </t>
    </r>
    <r>
      <rPr>
        <b/>
        <sz val="14"/>
        <color rgb="FFFF0000"/>
        <rFont val="Calibri"/>
        <family val="2"/>
        <scheme val="minor"/>
      </rPr>
      <t>produisant</t>
    </r>
    <r>
      <rPr>
        <b/>
        <sz val="14"/>
        <color theme="1"/>
        <rFont val="Calibri"/>
        <family val="2"/>
        <scheme val="minor"/>
      </rPr>
      <t xml:space="preserve"> une déclaration de revenus </t>
    </r>
    <r>
      <rPr>
        <b/>
        <sz val="14"/>
        <color rgb="FFFF0000"/>
        <rFont val="Calibri"/>
        <family val="2"/>
        <scheme val="minor"/>
      </rPr>
      <t>séparée,</t>
    </r>
    <r>
      <rPr>
        <b/>
        <sz val="14"/>
        <color theme="1"/>
        <rFont val="Calibri"/>
        <family val="2"/>
        <scheme val="minor"/>
      </rPr>
      <t xml:space="preserve"> svp remplir deux rapport financiers US distincts</t>
    </r>
  </si>
  <si>
    <t>v. 2025-02-07</t>
  </si>
  <si>
    <t>v. 2024-02-07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</si>
</sst>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_ * #,##0.00_)\ &quot;$&quot;_ ;_ * \(#,##0.00\)\ &quot;$&quot;_ ;_ * &quot;-&quot;??_)\ &quot;$&quot;_ ;_ @_ "/>
    <numFmt numFmtId="165" formatCode="0.0000"/>
    <numFmt numFmtId="166" formatCode="0.000"/>
    <numFmt numFmtId="167" formatCode="_ * #,##0_)\ &quot;$&quot;_ ;_ * \(#,##0\)\ &quot;$&quot;_ ;_ * &quot;-&quot;??_)\ &quot;$&quot;_ ;_ @_ "/>
    <numFmt numFmtId="168" formatCode="_(&quot;$&quot;* #,##0.0000_);_(&quot;$&quot;* \(#,##0.0000\);_(&quot;$&quot;* &quot;-&quot;??_);_(@_)"/>
    <numFmt numFmtId="169" formatCode="_ * #,##0.0000_)\ &quot;$&quot;_ ;_ * \(#,##0.0000\)\ &quot;$&quot;_ ;_ * &quot;-&quot;??_)\ &quot;$&quot;_ ;_ @_ "/>
    <numFmt numFmtId="170" formatCode="_(&quot;$&quot;* #,##0.000_);_(&quot;$&quot;* \(#,##0.000\);_(&quot;$&quot;* &quot;-&quot;??_);_(@_)"/>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color theme="1"/>
      <name val="Calibri"/>
      <family val="2"/>
    </font>
    <font>
      <u/>
      <sz val="11"/>
      <color theme="10"/>
      <name val="Calibri"/>
      <family val="2"/>
      <scheme val="minor"/>
    </font>
    <font>
      <u/>
      <sz val="14"/>
      <color theme="10"/>
      <name val="Calibri"/>
      <family val="2"/>
      <scheme val="minor"/>
    </font>
    <font>
      <u/>
      <sz val="11"/>
      <color theme="1"/>
      <name val="Calibri"/>
      <family val="2"/>
      <scheme val="minor"/>
    </font>
    <font>
      <b/>
      <sz val="14"/>
      <color rgb="FFFF0000"/>
      <name val="Calibri"/>
      <family val="2"/>
      <scheme val="minor"/>
    </font>
    <font>
      <b/>
      <sz val="12"/>
      <color theme="1"/>
      <name val="Calibri"/>
      <family val="2"/>
      <scheme val="minor"/>
    </font>
    <font>
      <b/>
      <sz val="9"/>
      <name val="Tahoma"/>
      <family val="2"/>
    </font>
    <font>
      <sz val="9"/>
      <name val="Tahoma"/>
      <family val="2"/>
    </font>
    <font>
      <i/>
      <sz val="11"/>
      <color theme="1"/>
      <name val="Calibri"/>
      <family val="2"/>
      <scheme val="minor"/>
    </font>
    <font>
      <b/>
      <sz val="11"/>
      <color rgb="FFFF0000"/>
      <name val="Calibri"/>
      <family val="2"/>
      <scheme val="minor"/>
    </font>
    <font>
      <b/>
      <sz val="9"/>
      <color rgb="FF000000"/>
      <name val="Tahoma"/>
      <family val="2"/>
    </font>
    <font>
      <sz val="9"/>
      <color rgb="FF000000"/>
      <name val="Tahoma"/>
      <family val="2"/>
    </font>
    <font>
      <b/>
      <sz val="14"/>
      <color rgb="FF000000"/>
      <name val="Calibri"/>
      <family val="2"/>
    </font>
    <font>
      <sz val="11"/>
      <color rgb="FF000000"/>
      <name val="Calibri"/>
      <family val="2"/>
    </font>
    <font>
      <b/>
      <sz val="11"/>
      <color rgb="FF000000"/>
      <name val="Calibri"/>
      <family val="2"/>
    </font>
    <font>
      <b/>
      <sz val="11"/>
      <color rgb="FFFF0000"/>
      <name val="Calibri"/>
      <family val="2"/>
    </font>
    <font>
      <b/>
      <sz val="12"/>
      <color rgb="FF000000"/>
      <name val="Calibri"/>
      <family val="2"/>
    </font>
    <font>
      <sz val="11"/>
      <color theme="1"/>
      <name val="Calibri"/>
      <family val="2"/>
      <scheme val="minor"/>
    </font>
    <font>
      <sz val="11"/>
      <color rgb="FF000000"/>
      <name val="Calibri"/>
      <family val="2"/>
      <scheme val="minor"/>
    </font>
    <font>
      <sz val="11"/>
      <name val="Calibri"/>
      <family val="2"/>
      <scheme val="minor"/>
    </font>
    <font>
      <sz val="11"/>
      <color rgb="FF0563C1"/>
      <name val="Calibri"/>
      <family val="2"/>
    </font>
    <font>
      <b/>
      <sz val="22"/>
      <color rgb="FF00B0F0"/>
      <name val="Calibri"/>
      <family val="2"/>
      <scheme val="minor"/>
    </font>
    <font>
      <b/>
      <sz val="16"/>
      <color theme="1"/>
      <name val="Calibri"/>
      <family val="2"/>
      <scheme val="minor"/>
    </font>
    <font>
      <b/>
      <u/>
      <sz val="14"/>
      <color theme="10"/>
      <name val="Calibri"/>
      <family val="2"/>
      <scheme val="minor"/>
    </font>
    <font>
      <sz val="8"/>
      <color indexed="8"/>
      <name val="Calibri"/>
      <family val="2"/>
      <scheme val="minor"/>
    </font>
    <font>
      <sz val="9"/>
      <color rgb="FF1D1C1D"/>
      <name val="Arial"/>
      <family val="2"/>
    </font>
    <font>
      <b/>
      <sz val="18"/>
      <color rgb="FF000000"/>
      <name val="Calibri"/>
      <family val="2"/>
    </font>
    <font>
      <b/>
      <sz val="18"/>
      <color theme="1"/>
      <name val="Calibri"/>
      <family val="2"/>
      <scheme val="minor"/>
    </font>
  </fonts>
  <fills count="10">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5">
    <xf numFmtId="0" fontId="0" fillId="0" borderId="0"/>
    <xf numFmtId="9" fontId="21" fillId="0" borderId="0" applyFont="0" applyFill="0" applyBorder="0" applyAlignment="0" applyProtection="0"/>
    <xf numFmtId="0" fontId="5" fillId="0" borderId="0" applyNumberFormat="0" applyFill="0" applyBorder="0" applyAlignment="0" applyProtection="0"/>
    <xf numFmtId="164" fontId="21" fillId="0" borderId="0" applyFont="0" applyFill="0" applyBorder="0" applyAlignment="0" applyProtection="0"/>
    <xf numFmtId="44" fontId="21" fillId="0" borderId="0" applyFont="0" applyFill="0" applyBorder="0" applyAlignment="0" applyProtection="0"/>
  </cellStyleXfs>
  <cellXfs count="183">
    <xf numFmtId="0" fontId="0" fillId="0" borderId="0" xfId="0"/>
    <xf numFmtId="0" fontId="3"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pplyProtection="1">
      <alignment horizontal="center"/>
      <protection locked="0"/>
    </xf>
    <xf numFmtId="0" fontId="1" fillId="0" borderId="0" xfId="0" applyFont="1" applyBorder="1"/>
    <xf numFmtId="0" fontId="3" fillId="0" borderId="0" xfId="0" applyFont="1" applyProtection="1"/>
    <xf numFmtId="0" fontId="0" fillId="0" borderId="0" xfId="0" applyProtection="1"/>
    <xf numFmtId="0" fontId="0" fillId="0" borderId="0" xfId="0" applyAlignment="1" applyProtection="1">
      <alignment horizontal="center"/>
    </xf>
    <xf numFmtId="165" fontId="0" fillId="0" borderId="0" xfId="0" applyNumberFormat="1" applyProtection="1"/>
    <xf numFmtId="0" fontId="0" fillId="0" borderId="0" xfId="0" applyFill="1" applyProtection="1"/>
    <xf numFmtId="0" fontId="2" fillId="0" borderId="0" xfId="0" applyFont="1" applyProtection="1"/>
    <xf numFmtId="0" fontId="3" fillId="0" borderId="0" xfId="0" applyFont="1" applyAlignment="1" applyProtection="1">
      <alignment horizontal="right"/>
      <protection locked="0"/>
    </xf>
    <xf numFmtId="0" fontId="6" fillId="0" borderId="0" xfId="2" applyFont="1" applyFill="1"/>
    <xf numFmtId="0" fontId="0" fillId="0" borderId="0" xfId="0" applyFill="1" applyBorder="1" applyProtection="1"/>
    <xf numFmtId="0" fontId="6" fillId="0" borderId="0" xfId="2" applyFont="1" applyAlignment="1" applyProtection="1">
      <alignment horizontal="left"/>
      <protection locked="0"/>
    </xf>
    <xf numFmtId="0" fontId="0" fillId="0" borderId="0" xfId="0" applyFill="1" applyBorder="1" applyProtection="1">
      <protection locked="0"/>
    </xf>
    <xf numFmtId="0" fontId="2" fillId="0" borderId="0" xfId="0" applyFont="1" applyProtection="1">
      <protection locked="0"/>
    </xf>
    <xf numFmtId="0" fontId="0" fillId="0" borderId="1" xfId="0" applyBorder="1" applyProtection="1">
      <protection locked="0"/>
    </xf>
    <xf numFmtId="0" fontId="7" fillId="0" borderId="0" xfId="0" applyFont="1" applyProtection="1">
      <protection locked="0"/>
    </xf>
    <xf numFmtId="0" fontId="8" fillId="0" borderId="0" xfId="0" applyFont="1" applyAlignment="1" applyProtection="1">
      <alignment horizontal="left"/>
      <protection locked="0"/>
    </xf>
    <xf numFmtId="0" fontId="9" fillId="2" borderId="2" xfId="0" applyFont="1" applyFill="1" applyBorder="1" applyAlignment="1" applyProtection="1">
      <alignment horizontal="center" vertical="center"/>
      <protection locked="0"/>
    </xf>
    <xf numFmtId="0" fontId="2" fillId="0" borderId="1" xfId="0" applyFont="1" applyBorder="1" applyAlignment="1" applyProtection="1">
      <protection locked="0"/>
    </xf>
    <xf numFmtId="0" fontId="2" fillId="0" borderId="0" xfId="0" applyFont="1" applyFill="1" applyBorder="1" applyAlignment="1" applyProtection="1">
      <protection locked="0"/>
    </xf>
    <xf numFmtId="0" fontId="7" fillId="0" borderId="0" xfId="0" applyFont="1" applyFill="1" applyBorder="1" applyProtection="1">
      <protection locked="0"/>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164" fontId="1" fillId="0" borderId="8" xfId="3" applyFont="1" applyBorder="1" applyAlignment="1" applyProtection="1">
      <alignment horizontal="center"/>
    </xf>
    <xf numFmtId="164" fontId="1" fillId="0" borderId="1" xfId="3" applyFont="1" applyBorder="1" applyAlignment="1" applyProtection="1">
      <alignment horizontal="center"/>
    </xf>
    <xf numFmtId="167" fontId="0" fillId="0" borderId="0" xfId="3" applyNumberFormat="1" applyFont="1" applyFill="1" applyBorder="1" applyAlignment="1" applyProtection="1">
      <alignment horizontal="center"/>
      <protection locked="0"/>
    </xf>
    <xf numFmtId="167" fontId="1" fillId="0" borderId="0" xfId="3" applyNumberFormat="1" applyFont="1" applyFill="1" applyBorder="1" applyAlignment="1" applyProtection="1">
      <alignment horizontal="center"/>
    </xf>
    <xf numFmtId="0" fontId="0" fillId="0" borderId="0" xfId="0" applyBorder="1" applyAlignment="1" applyProtection="1">
      <alignment horizontal="center"/>
      <protection locked="0"/>
    </xf>
    <xf numFmtId="0" fontId="0" fillId="0" borderId="6" xfId="0" applyBorder="1" applyProtection="1">
      <protection locked="0"/>
    </xf>
    <xf numFmtId="0" fontId="0" fillId="0" borderId="0" xfId="0" applyBorder="1" applyProtection="1">
      <protection locked="0"/>
    </xf>
    <xf numFmtId="164" fontId="2" fillId="2" borderId="0" xfId="3" applyFont="1" applyFill="1" applyBorder="1" applyAlignment="1" applyProtection="1">
      <alignment horizontal="center" vertical="center" wrapText="1"/>
    </xf>
    <xf numFmtId="164" fontId="2" fillId="4" borderId="0" xfId="3" applyFont="1" applyFill="1" applyBorder="1" applyAlignment="1" applyProtection="1">
      <alignment horizontal="center" vertical="center" wrapText="1"/>
    </xf>
    <xf numFmtId="167" fontId="0" fillId="0" borderId="0" xfId="3" applyNumberFormat="1" applyFont="1" applyBorder="1" applyProtection="1">
      <protection locked="0"/>
    </xf>
    <xf numFmtId="164" fontId="1" fillId="0" borderId="0" xfId="3" applyNumberFormat="1" applyFont="1" applyBorder="1" applyProtection="1">
      <protection locked="0"/>
    </xf>
    <xf numFmtId="164" fontId="0" fillId="0" borderId="10" xfId="3" applyFont="1" applyBorder="1" applyProtection="1">
      <protection locked="0"/>
    </xf>
    <xf numFmtId="0" fontId="0" fillId="0" borderId="0" xfId="0" applyAlignment="1" applyProtection="1">
      <alignment vertical="justify"/>
      <protection locked="0"/>
    </xf>
    <xf numFmtId="0" fontId="9" fillId="0" borderId="0" xfId="0" applyFont="1" applyAlignment="1" applyProtection="1">
      <alignment horizontal="center"/>
    </xf>
    <xf numFmtId="164" fontId="0" fillId="0" borderId="0" xfId="3" applyFont="1" applyProtection="1"/>
    <xf numFmtId="0" fontId="9" fillId="0" borderId="0" xfId="0" applyFont="1"/>
    <xf numFmtId="167" fontId="0" fillId="0" borderId="0" xfId="3" applyNumberFormat="1" applyFont="1" applyProtection="1"/>
    <xf numFmtId="0" fontId="12" fillId="0" borderId="0" xfId="0" applyFont="1" applyAlignment="1">
      <alignment wrapText="1"/>
    </xf>
    <xf numFmtId="0" fontId="0" fillId="0" borderId="0" xfId="0" applyAlignment="1" applyProtection="1">
      <alignment horizontal="left"/>
      <protection locked="0"/>
    </xf>
    <xf numFmtId="0" fontId="0" fillId="0" borderId="0" xfId="0" applyAlignment="1">
      <alignment horizontal="left"/>
    </xf>
    <xf numFmtId="0" fontId="12" fillId="0" borderId="0" xfId="0" applyFont="1"/>
    <xf numFmtId="0" fontId="1" fillId="0" borderId="0" xfId="0" applyFont="1" applyProtection="1"/>
    <xf numFmtId="0" fontId="13" fillId="0" borderId="0" xfId="0" applyFont="1"/>
    <xf numFmtId="0" fontId="0" fillId="0" borderId="0" xfId="0" applyAlignment="1" applyProtection="1">
      <alignment horizontal="right"/>
      <protection locked="0"/>
    </xf>
    <xf numFmtId="0" fontId="3" fillId="0" borderId="0" xfId="0" applyFont="1" applyAlignment="1" applyProtection="1">
      <alignment horizontal="center"/>
      <protection locked="0"/>
    </xf>
    <xf numFmtId="164" fontId="1" fillId="0" borderId="9" xfId="3" applyFont="1" applyBorder="1" applyAlignment="1" applyProtection="1">
      <alignment horizontal="center"/>
    </xf>
    <xf numFmtId="165" fontId="0" fillId="0" borderId="0" xfId="0" applyNumberFormat="1" applyAlignment="1" applyProtection="1">
      <alignment horizontal="center"/>
    </xf>
    <xf numFmtId="166" fontId="0" fillId="0" borderId="0" xfId="0" applyNumberFormat="1" applyAlignment="1" applyProtection="1">
      <alignment horizontal="center"/>
    </xf>
    <xf numFmtId="44" fontId="0" fillId="0" borderId="0" xfId="4" applyFont="1" applyProtection="1"/>
    <xf numFmtId="168" fontId="0" fillId="0" borderId="0" xfId="0" applyNumberFormat="1" applyProtection="1"/>
    <xf numFmtId="0" fontId="0" fillId="0" borderId="11" xfId="0" applyBorder="1" applyProtection="1">
      <protection locked="0"/>
    </xf>
    <xf numFmtId="0" fontId="0" fillId="0" borderId="9" xfId="0" applyBorder="1" applyProtection="1">
      <protection locked="0"/>
    </xf>
    <xf numFmtId="10" fontId="0" fillId="0" borderId="0" xfId="1" applyNumberFormat="1" applyFont="1" applyProtection="1">
      <protection locked="0"/>
    </xf>
    <xf numFmtId="165" fontId="0" fillId="0" borderId="0" xfId="0" applyNumberFormat="1" applyFill="1" applyAlignment="1" applyProtection="1">
      <alignment horizontal="center"/>
    </xf>
    <xf numFmtId="166" fontId="0" fillId="0" borderId="0" xfId="0" applyNumberFormat="1" applyFill="1" applyAlignment="1" applyProtection="1">
      <alignment horizontal="center"/>
    </xf>
    <xf numFmtId="0" fontId="2" fillId="5" borderId="12" xfId="0" applyFont="1" applyFill="1" applyBorder="1" applyAlignment="1" applyProtection="1">
      <alignment horizontal="center" vertical="center" wrapText="1"/>
      <protection locked="0"/>
    </xf>
    <xf numFmtId="167" fontId="2" fillId="5" borderId="5" xfId="3" applyNumberFormat="1" applyFont="1" applyFill="1" applyBorder="1" applyAlignment="1" applyProtection="1">
      <alignment horizontal="center" vertical="center"/>
      <protection locked="0"/>
    </xf>
    <xf numFmtId="167" fontId="2" fillId="5" borderId="6" xfId="3" applyNumberFormat="1" applyFont="1" applyFill="1" applyBorder="1" applyAlignment="1" applyProtection="1">
      <alignment horizontal="center" vertical="center"/>
    </xf>
    <xf numFmtId="167" fontId="2" fillId="5" borderId="7" xfId="3" applyNumberFormat="1"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164" fontId="13" fillId="5" borderId="8" xfId="3" applyFont="1" applyFill="1" applyBorder="1" applyAlignment="1" applyProtection="1">
      <alignment horizontal="center" vertical="center"/>
    </xf>
    <xf numFmtId="164" fontId="13" fillId="5" borderId="1" xfId="3" applyFont="1" applyFill="1" applyBorder="1" applyAlignment="1" applyProtection="1">
      <alignment horizontal="center" vertical="center"/>
    </xf>
    <xf numFmtId="164" fontId="13" fillId="5" borderId="9" xfId="3" applyFont="1" applyFill="1" applyBorder="1" applyAlignment="1" applyProtection="1">
      <alignment horizontal="center" vertical="center"/>
    </xf>
    <xf numFmtId="0" fontId="2" fillId="5" borderId="7" xfId="0" applyFont="1" applyFill="1" applyBorder="1" applyAlignment="1" applyProtection="1">
      <alignment horizontal="center" vertical="center" wrapText="1"/>
      <protection locked="0"/>
    </xf>
    <xf numFmtId="0" fontId="22" fillId="0" borderId="0" xfId="0" applyFont="1" applyAlignment="1">
      <alignment vertical="center"/>
    </xf>
    <xf numFmtId="0" fontId="17" fillId="0" borderId="0" xfId="0" applyFont="1" applyAlignment="1" applyProtection="1">
      <alignment horizontal="right"/>
      <protection locked="0"/>
    </xf>
    <xf numFmtId="0" fontId="2" fillId="0" borderId="7" xfId="0" applyFont="1" applyBorder="1" applyAlignment="1" applyProtection="1">
      <alignment horizontal="center"/>
    </xf>
    <xf numFmtId="0" fontId="0" fillId="0" borderId="11" xfId="0" applyBorder="1" applyAlignment="1" applyProtection="1">
      <alignment horizontal="center"/>
    </xf>
    <xf numFmtId="165" fontId="0" fillId="0" borderId="11" xfId="0" applyNumberFormat="1" applyBorder="1" applyAlignment="1" applyProtection="1">
      <alignment horizontal="center"/>
    </xf>
    <xf numFmtId="165" fontId="0" fillId="0" borderId="11" xfId="0" applyNumberFormat="1" applyFill="1" applyBorder="1" applyAlignment="1" applyProtection="1">
      <alignment horizontal="center"/>
    </xf>
    <xf numFmtId="166" fontId="0" fillId="0" borderId="11" xfId="0" applyNumberFormat="1" applyBorder="1" applyAlignment="1" applyProtection="1">
      <alignment horizontal="center"/>
    </xf>
    <xf numFmtId="0" fontId="17" fillId="0" borderId="0" xfId="0" applyFont="1" applyProtection="1">
      <protection locked="0"/>
    </xf>
    <xf numFmtId="0" fontId="17" fillId="0" borderId="0" xfId="0" applyFont="1" applyProtection="1"/>
    <xf numFmtId="0" fontId="0" fillId="0" borderId="0" xfId="0" applyBorder="1" applyAlignment="1" applyProtection="1">
      <alignment horizontal="center"/>
    </xf>
    <xf numFmtId="165" fontId="0" fillId="0" borderId="0" xfId="0" applyNumberFormat="1" applyBorder="1" applyAlignment="1" applyProtection="1">
      <alignment horizontal="center"/>
    </xf>
    <xf numFmtId="165" fontId="0" fillId="0" borderId="0" xfId="0" applyNumberFormat="1" applyFill="1" applyBorder="1" applyAlignment="1" applyProtection="1">
      <alignment horizontal="center"/>
    </xf>
    <xf numFmtId="166" fontId="0" fillId="0" borderId="0" xfId="0" applyNumberFormat="1" applyBorder="1" applyAlignment="1" applyProtection="1">
      <alignment horizontal="center"/>
    </xf>
    <xf numFmtId="0" fontId="0" fillId="0" borderId="0" xfId="0" applyBorder="1" applyProtection="1"/>
    <xf numFmtId="0" fontId="2" fillId="5" borderId="6" xfId="0" applyFont="1" applyFill="1" applyBorder="1" applyAlignment="1" applyProtection="1">
      <alignment horizontal="center" vertical="center" wrapText="1"/>
      <protection locked="0"/>
    </xf>
    <xf numFmtId="164" fontId="1" fillId="0" borderId="8" xfId="3" applyNumberFormat="1" applyFont="1" applyBorder="1" applyAlignment="1" applyProtection="1">
      <alignment horizontal="center"/>
    </xf>
    <xf numFmtId="0" fontId="2" fillId="0" borderId="13" xfId="0" applyFont="1" applyFill="1" applyBorder="1" applyAlignment="1" applyProtection="1">
      <alignment horizontal="center" vertical="center" wrapText="1"/>
      <protection locked="0"/>
    </xf>
    <xf numFmtId="164" fontId="0" fillId="0" borderId="5" xfId="3" applyNumberFormat="1" applyFont="1" applyBorder="1" applyAlignment="1" applyProtection="1">
      <alignment horizontal="center"/>
      <protection locked="0"/>
    </xf>
    <xf numFmtId="0" fontId="2" fillId="5" borderId="6" xfId="0" applyFont="1" applyFill="1" applyBorder="1" applyAlignment="1" applyProtection="1">
      <alignment horizontal="center" vertical="center" wrapText="1"/>
      <protection locked="0"/>
    </xf>
    <xf numFmtId="0" fontId="3" fillId="0" borderId="0" xfId="0" applyFont="1" applyAlignment="1" applyProtection="1">
      <alignment horizontal="center"/>
      <protection locked="0"/>
    </xf>
    <xf numFmtId="0" fontId="0" fillId="0" borderId="0" xfId="0" applyBorder="1" applyAlignment="1" applyProtection="1">
      <alignment horizontal="center"/>
      <protection locked="0"/>
    </xf>
    <xf numFmtId="0" fontId="2" fillId="0" borderId="0" xfId="0" applyFont="1" applyAlignment="1" applyProtection="1">
      <alignment horizontal="center"/>
    </xf>
    <xf numFmtId="0" fontId="16" fillId="0" borderId="0" xfId="0" applyFont="1" applyAlignment="1" applyProtection="1">
      <alignment horizontal="right"/>
      <protection locked="0"/>
    </xf>
    <xf numFmtId="165" fontId="23" fillId="0" borderId="0" xfId="0" applyNumberFormat="1" applyFont="1" applyFill="1" applyAlignment="1" applyProtection="1">
      <alignment horizontal="center"/>
    </xf>
    <xf numFmtId="166" fontId="23" fillId="0" borderId="0" xfId="0" applyNumberFormat="1" applyFont="1" applyFill="1" applyAlignment="1" applyProtection="1">
      <alignment horizontal="center"/>
    </xf>
    <xf numFmtId="166" fontId="23" fillId="0" borderId="11" xfId="0" applyNumberFormat="1" applyFont="1" applyBorder="1" applyAlignment="1" applyProtection="1">
      <alignment horizontal="center"/>
    </xf>
    <xf numFmtId="0" fontId="16" fillId="0" borderId="0" xfId="0" applyFont="1" applyProtection="1">
      <protection locked="0"/>
    </xf>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xf>
    <xf numFmtId="169" fontId="13" fillId="5" borderId="1" xfId="3" applyNumberFormat="1" applyFont="1" applyFill="1" applyBorder="1" applyAlignment="1" applyProtection="1">
      <alignment vertical="center"/>
    </xf>
    <xf numFmtId="165" fontId="0" fillId="0" borderId="13" xfId="0" applyNumberFormat="1" applyFill="1" applyBorder="1" applyAlignment="1" applyProtection="1">
      <alignment horizontal="center"/>
    </xf>
    <xf numFmtId="0" fontId="0" fillId="0" borderId="13" xfId="0" applyBorder="1" applyProtection="1"/>
    <xf numFmtId="0" fontId="3" fillId="0" borderId="0" xfId="0" applyFont="1"/>
    <xf numFmtId="0" fontId="27" fillId="0" borderId="0" xfId="2" applyFont="1"/>
    <xf numFmtId="44" fontId="2" fillId="6" borderId="10" xfId="4" applyFont="1" applyFill="1" applyBorder="1" applyAlignment="1" applyProtection="1">
      <alignment horizontal="center" vertical="center" wrapText="1"/>
      <protection locked="0"/>
    </xf>
    <xf numFmtId="44" fontId="2" fillId="6" borderId="4" xfId="4" applyFont="1" applyFill="1" applyBorder="1" applyAlignment="1" applyProtection="1">
      <alignment horizontal="center" vertical="center" wrapText="1"/>
      <protection locked="0"/>
    </xf>
    <xf numFmtId="0" fontId="28" fillId="0" borderId="0" xfId="0" applyFont="1"/>
    <xf numFmtId="0" fontId="29" fillId="0" borderId="0" xfId="0" applyFont="1"/>
    <xf numFmtId="0" fontId="0" fillId="0" borderId="6"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2" fillId="5" borderId="6"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0" borderId="0" xfId="0" applyFont="1" applyAlignment="1" applyProtection="1">
      <alignment horizontal="center"/>
    </xf>
    <xf numFmtId="0" fontId="18" fillId="3" borderId="2" xfId="0" applyFont="1" applyFill="1" applyBorder="1" applyAlignment="1" applyProtection="1">
      <alignment horizontal="center" vertical="center" wrapText="1"/>
      <protection locked="0"/>
    </xf>
    <xf numFmtId="167" fontId="2" fillId="6" borderId="5" xfId="3" applyNumberFormat="1" applyFont="1" applyFill="1" applyBorder="1" applyAlignment="1" applyProtection="1">
      <alignment horizontal="center" vertical="center"/>
      <protection locked="0"/>
    </xf>
    <xf numFmtId="167" fontId="2" fillId="6" borderId="6" xfId="3" applyNumberFormat="1" applyFont="1" applyFill="1" applyBorder="1" applyAlignment="1" applyProtection="1">
      <alignment horizontal="center" vertical="center"/>
    </xf>
    <xf numFmtId="167" fontId="2" fillId="6" borderId="7" xfId="3" applyNumberFormat="1" applyFont="1" applyFill="1" applyBorder="1" applyAlignment="1" applyProtection="1">
      <alignment horizontal="right" vertical="center"/>
      <protection locked="0"/>
    </xf>
    <xf numFmtId="164" fontId="1" fillId="0" borderId="1" xfId="3" applyNumberFormat="1" applyFont="1" applyBorder="1" applyAlignment="1" applyProtection="1">
      <alignment horizontal="center"/>
    </xf>
    <xf numFmtId="164" fontId="1" fillId="0" borderId="9" xfId="3" applyNumberFormat="1" applyFont="1" applyBorder="1" applyAlignment="1" applyProtection="1">
      <alignment horizontal="center"/>
    </xf>
    <xf numFmtId="170" fontId="0" fillId="0" borderId="0" xfId="0" applyNumberFormat="1" applyProtection="1">
      <protection locked="0"/>
    </xf>
    <xf numFmtId="0" fontId="17" fillId="0" borderId="0" xfId="0" applyFont="1" applyAlignment="1" applyProtection="1">
      <alignment horizontal="left"/>
      <protection locked="0"/>
    </xf>
    <xf numFmtId="0" fontId="30" fillId="0" borderId="0" xfId="0" applyFont="1" applyProtection="1">
      <protection locked="0"/>
    </xf>
    <xf numFmtId="0" fontId="31" fillId="0" borderId="0" xfId="0" applyFont="1" applyProtection="1">
      <protection locked="0"/>
    </xf>
    <xf numFmtId="0" fontId="26" fillId="7" borderId="0" xfId="0" applyFont="1" applyFill="1" applyProtection="1">
      <protection locked="0"/>
    </xf>
    <xf numFmtId="0" fontId="0" fillId="7" borderId="0" xfId="0" applyFill="1" applyProtection="1">
      <protection locked="0"/>
    </xf>
    <xf numFmtId="0" fontId="18" fillId="3" borderId="3" xfId="0"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wrapText="1"/>
      <protection locked="0"/>
    </xf>
    <xf numFmtId="165" fontId="23" fillId="0" borderId="13" xfId="0" applyNumberFormat="1" applyFont="1" applyFill="1" applyBorder="1" applyAlignment="1" applyProtection="1">
      <alignment horizontal="center"/>
    </xf>
    <xf numFmtId="164" fontId="1" fillId="0" borderId="1" xfId="3" applyNumberFormat="1" applyFont="1" applyBorder="1" applyProtection="1"/>
    <xf numFmtId="168" fontId="0" fillId="0" borderId="0" xfId="0" applyNumberFormat="1" applyProtection="1">
      <protection locked="0"/>
    </xf>
    <xf numFmtId="0" fontId="0" fillId="0" borderId="0" xfId="0" applyFill="1" applyAlignment="1" applyProtection="1">
      <protection locked="0"/>
    </xf>
    <xf numFmtId="44" fontId="0" fillId="0" borderId="0" xfId="0" applyNumberFormat="1" applyProtection="1">
      <protection locked="0"/>
    </xf>
    <xf numFmtId="0" fontId="18" fillId="4" borderId="4"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44" fontId="0" fillId="0" borderId="0" xfId="0" applyNumberFormat="1" applyFill="1" applyProtection="1">
      <protection locked="0"/>
    </xf>
    <xf numFmtId="0" fontId="0" fillId="0" borderId="0" xfId="0" applyFill="1"/>
    <xf numFmtId="0" fontId="2" fillId="0" borderId="1" xfId="0"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6" xfId="0" applyBorder="1" applyAlignment="1" applyProtection="1">
      <alignment horizontal="center" wrapText="1"/>
      <protection locked="0"/>
    </xf>
    <xf numFmtId="0" fontId="0" fillId="0" borderId="1" xfId="0" applyBorder="1" applyAlignment="1" applyProtection="1">
      <alignment horizontal="center" wrapText="1"/>
      <protection locked="0"/>
    </xf>
    <xf numFmtId="9" fontId="0" fillId="0" borderId="6" xfId="1" applyFont="1" applyBorder="1" applyAlignment="1" applyProtection="1">
      <alignment horizontal="center"/>
      <protection locked="0"/>
    </xf>
    <xf numFmtId="9" fontId="0" fillId="0" borderId="1" xfId="1" applyFont="1" applyBorder="1" applyAlignment="1" applyProtection="1">
      <alignment horizontal="center"/>
      <protection locked="0"/>
    </xf>
    <xf numFmtId="0" fontId="0" fillId="9" borderId="7"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4" xfId="0" applyBorder="1" applyAlignment="1" applyProtection="1">
      <alignment horizontal="center"/>
      <protection locked="0"/>
    </xf>
    <xf numFmtId="0" fontId="2" fillId="5" borderId="5"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2" fillId="0" borderId="14" xfId="0" applyFont="1" applyBorder="1" applyAlignment="1" applyProtection="1">
      <alignment horizontal="center"/>
      <protection locked="0"/>
    </xf>
    <xf numFmtId="0" fontId="2" fillId="5" borderId="6"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9" fontId="2" fillId="5" borderId="6" xfId="1" applyFont="1" applyFill="1" applyBorder="1" applyAlignment="1" applyProtection="1">
      <alignment horizontal="center" vertical="center"/>
      <protection locked="0"/>
    </xf>
    <xf numFmtId="9" fontId="2" fillId="5" borderId="1" xfId="1"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0" fillId="0" borderId="0" xfId="0" applyBorder="1" applyAlignment="1" applyProtection="1">
      <alignment horizontal="center"/>
      <protection locked="0"/>
    </xf>
    <xf numFmtId="0" fontId="2" fillId="0" borderId="1" xfId="0" applyFont="1" applyBorder="1" applyAlignment="1" applyProtection="1">
      <alignment horizontal="center"/>
    </xf>
    <xf numFmtId="14" fontId="2" fillId="6" borderId="6" xfId="0" applyNumberFormat="1" applyFont="1" applyFill="1" applyBorder="1" applyAlignment="1" applyProtection="1">
      <alignment horizontal="center" vertical="center" wrapText="1"/>
      <protection locked="0"/>
    </xf>
    <xf numFmtId="14" fontId="2" fillId="6" borderId="1" xfId="0" applyNumberFormat="1"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3" fillId="0" borderId="0" xfId="0" applyFont="1" applyAlignment="1">
      <alignment horizontal="center"/>
    </xf>
    <xf numFmtId="0" fontId="9" fillId="0" borderId="0" xfId="0" applyFont="1" applyAlignment="1" applyProtection="1">
      <alignment horizontal="center"/>
    </xf>
    <xf numFmtId="0" fontId="2" fillId="0" borderId="0" xfId="0" applyFont="1" applyAlignment="1" applyProtection="1">
      <alignment horizontal="center"/>
    </xf>
  </cellXfs>
  <cellStyles count="5">
    <cellStyle name="Lien hypertexte" xfId="2" builtinId="8"/>
    <cellStyle name="Monétaire" xfId="4" builtinId="4"/>
    <cellStyle name="Monétaire 2" xfId="3"/>
    <cellStyle name="Normal" xfId="0" builtinId="0"/>
    <cellStyle name="Pourcentage" xfId="1" builtinId="5"/>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12</xdr:col>
      <xdr:colOff>469988</xdr:colOff>
      <xdr:row>0</xdr:row>
      <xdr:rowOff>8966</xdr:rowOff>
    </xdr:from>
    <xdr:to>
      <xdr:col>14</xdr:col>
      <xdr:colOff>1066240</xdr:colOff>
      <xdr:row>4</xdr:row>
      <xdr:rowOff>69476</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818870" y="8966"/>
          <a:ext cx="2725370" cy="979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951229</xdr:colOff>
      <xdr:row>0</xdr:row>
      <xdr:rowOff>87407</xdr:rowOff>
    </xdr:from>
    <xdr:to>
      <xdr:col>14</xdr:col>
      <xdr:colOff>281829</xdr:colOff>
      <xdr:row>20</xdr:row>
      <xdr:rowOff>145677</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3714729" y="87407"/>
          <a:ext cx="2569100" cy="921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122207</xdr:colOff>
      <xdr:row>0</xdr:row>
      <xdr:rowOff>19050</xdr:rowOff>
    </xdr:from>
    <xdr:to>
      <xdr:col>15</xdr:col>
      <xdr:colOff>609601</xdr:colOff>
      <xdr:row>22</xdr:row>
      <xdr:rowOff>66675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475882" y="19050"/>
          <a:ext cx="2516219" cy="914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G228"/>
  <sheetViews>
    <sheetView showGridLines="0" tabSelected="1" zoomScale="85" zoomScaleNormal="85" zoomScaleSheetLayoutView="100" workbookViewId="0">
      <selection activeCell="G52" sqref="G52"/>
    </sheetView>
  </sheetViews>
  <sheetFormatPr baseColWidth="10" defaultColWidth="9.140625" defaultRowHeight="15" x14ac:dyDescent="0.25"/>
  <cols>
    <col min="1" max="1" width="11.7109375" style="2" customWidth="1"/>
    <col min="2" max="2" width="28.7109375" style="2" customWidth="1"/>
    <col min="3" max="3" width="23.7109375" style="2" customWidth="1"/>
    <col min="4" max="4" width="11.140625" style="2" customWidth="1"/>
    <col min="5" max="5" width="10.42578125" style="2" customWidth="1"/>
    <col min="6" max="6" width="16.85546875" style="2" customWidth="1"/>
    <col min="7" max="7" width="13.42578125" style="2" customWidth="1"/>
    <col min="8" max="8" width="11.7109375" style="2" customWidth="1"/>
    <col min="9" max="9" width="12.28515625" style="2" customWidth="1"/>
    <col min="10" max="10" width="19.5703125" style="2" customWidth="1"/>
    <col min="11" max="11" width="10.28515625" style="2" customWidth="1"/>
    <col min="12" max="12" width="15.42578125" style="2" customWidth="1"/>
    <col min="13" max="13" width="14.42578125" style="2" customWidth="1"/>
    <col min="14" max="14" width="17.42578125" style="2" customWidth="1"/>
    <col min="15" max="15" width="18.28515625" style="2" customWidth="1"/>
    <col min="16" max="16" width="31.7109375" style="2" customWidth="1"/>
    <col min="17" max="17" width="13.7109375" style="2" customWidth="1"/>
    <col min="18" max="18" width="16.42578125" style="2" customWidth="1"/>
    <col min="19" max="19" width="22" style="2" customWidth="1"/>
    <col min="20" max="20" width="9.5703125" style="2" bestFit="1" customWidth="1"/>
    <col min="21" max="21" width="6.7109375" style="2" bestFit="1" customWidth="1"/>
    <col min="22" max="22" width="9.5703125" style="2" bestFit="1" customWidth="1"/>
    <col min="23" max="23" width="6.7109375" style="2" bestFit="1" customWidth="1"/>
    <col min="24" max="24" width="9.5703125" style="2" bestFit="1" customWidth="1"/>
    <col min="25" max="25" width="6.7109375" style="2" bestFit="1" customWidth="1"/>
    <col min="26" max="26" width="9.5703125" style="2" bestFit="1" customWidth="1"/>
    <col min="27" max="27" width="6.7109375" style="2" bestFit="1" customWidth="1"/>
    <col min="28" max="28" width="9.5703125" style="2" bestFit="1" customWidth="1"/>
    <col min="29" max="29" width="6.7109375" style="2" bestFit="1" customWidth="1"/>
    <col min="30" max="30" width="9.5703125" style="2" bestFit="1" customWidth="1"/>
    <col min="31" max="31" width="6.7109375" style="2" bestFit="1" customWidth="1"/>
    <col min="32" max="32" width="9.5703125" style="2" bestFit="1" customWidth="1"/>
    <col min="33" max="33" width="6.7109375" style="2" bestFit="1" customWidth="1"/>
    <col min="34" max="16384" width="9.140625" style="2"/>
  </cols>
  <sheetData>
    <row r="1" spans="1:33" ht="28.5" x14ac:dyDescent="0.45">
      <c r="A1" s="105" t="s">
        <v>100</v>
      </c>
      <c r="G1" s="132" t="s">
        <v>105</v>
      </c>
      <c r="H1" s="133"/>
      <c r="I1" s="133"/>
      <c r="J1" s="133"/>
      <c r="K1" s="133"/>
      <c r="L1" s="133"/>
      <c r="M1" s="133"/>
      <c r="P1" s="129" t="s">
        <v>144</v>
      </c>
    </row>
    <row r="2" spans="1:33" ht="18.600000000000001" customHeight="1" x14ac:dyDescent="0.35">
      <c r="A2" s="115" t="s">
        <v>119</v>
      </c>
      <c r="D2" s="106"/>
    </row>
    <row r="3" spans="1:33" x14ac:dyDescent="0.25">
      <c r="A3" s="116" t="s">
        <v>120</v>
      </c>
    </row>
    <row r="4" spans="1:33" ht="11.45" customHeight="1" x14ac:dyDescent="0.25">
      <c r="A4" s="115"/>
    </row>
    <row r="5" spans="1:33" ht="23.25" x14ac:dyDescent="0.35">
      <c r="A5" s="104"/>
      <c r="B5" s="130" t="s">
        <v>113</v>
      </c>
      <c r="C5" s="106"/>
      <c r="D5" s="106"/>
      <c r="E5" s="106"/>
      <c r="F5" s="106"/>
      <c r="M5" s="56"/>
      <c r="Z5" s="3"/>
    </row>
    <row r="6" spans="1:33" ht="23.25" x14ac:dyDescent="0.35">
      <c r="B6" s="131" t="s">
        <v>121</v>
      </c>
      <c r="C6" s="106"/>
      <c r="D6" s="57"/>
      <c r="E6" s="57"/>
      <c r="F6" s="57"/>
      <c r="R6" s="56"/>
      <c r="Z6" s="3"/>
    </row>
    <row r="7" spans="1:33" ht="18.75" hidden="1" x14ac:dyDescent="0.3">
      <c r="A7" s="1"/>
      <c r="B7" s="1"/>
      <c r="D7" s="57"/>
      <c r="E7" s="57"/>
      <c r="F7" s="57"/>
      <c r="R7" s="56"/>
      <c r="Z7" s="3"/>
    </row>
    <row r="8" spans="1:33" ht="18.75" hidden="1" x14ac:dyDescent="0.3">
      <c r="A8" s="1"/>
      <c r="B8" s="1"/>
      <c r="C8" s="57"/>
      <c r="D8" s="57"/>
      <c r="E8" s="57"/>
      <c r="F8" s="57"/>
      <c r="R8" s="56"/>
      <c r="Z8" s="3"/>
    </row>
    <row r="9" spans="1:33" ht="18.75" hidden="1" x14ac:dyDescent="0.3">
      <c r="A9" s="1"/>
      <c r="B9" s="1"/>
      <c r="C9" s="4"/>
      <c r="D9" s="4"/>
      <c r="E9" s="4"/>
      <c r="F9" s="4"/>
      <c r="Z9" s="3"/>
    </row>
    <row r="10" spans="1:33" ht="19.5" hidden="1" customHeight="1" x14ac:dyDescent="0.3">
      <c r="A10" s="1"/>
      <c r="B10" s="1"/>
      <c r="C10" s="4"/>
      <c r="D10" s="5"/>
      <c r="E10" s="4"/>
      <c r="F10" s="4"/>
    </row>
    <row r="11" spans="1:33" s="7" customFormat="1" ht="18.75" hidden="1" x14ac:dyDescent="0.3">
      <c r="A11" s="6"/>
      <c r="B11" s="6"/>
    </row>
    <row r="12" spans="1:33" s="7" customFormat="1" hidden="1" x14ac:dyDescent="0.25">
      <c r="T12" s="147">
        <v>2018</v>
      </c>
      <c r="U12" s="147"/>
      <c r="V12" s="147">
        <v>2019</v>
      </c>
      <c r="W12" s="147"/>
      <c r="X12" s="147">
        <v>2020</v>
      </c>
      <c r="Y12" s="147"/>
      <c r="Z12" s="147">
        <v>2021</v>
      </c>
      <c r="AA12" s="147"/>
      <c r="AB12" s="147">
        <v>2022</v>
      </c>
      <c r="AC12" s="147"/>
      <c r="AD12" s="147">
        <v>2023</v>
      </c>
      <c r="AE12" s="147"/>
      <c r="AF12" s="147">
        <v>2024</v>
      </c>
      <c r="AG12" s="147"/>
    </row>
    <row r="13" spans="1:33" s="7" customFormat="1" hidden="1" x14ac:dyDescent="0.25">
      <c r="T13" s="121" t="s">
        <v>91</v>
      </c>
      <c r="U13" s="80" t="s">
        <v>92</v>
      </c>
      <c r="V13" s="121" t="s">
        <v>91</v>
      </c>
      <c r="W13" s="80" t="s">
        <v>92</v>
      </c>
      <c r="X13" s="121" t="s">
        <v>91</v>
      </c>
      <c r="Y13" s="80" t="s">
        <v>92</v>
      </c>
      <c r="Z13" s="121" t="s">
        <v>91</v>
      </c>
      <c r="AA13" s="80" t="s">
        <v>92</v>
      </c>
      <c r="AB13" s="121" t="s">
        <v>91</v>
      </c>
      <c r="AC13" s="80" t="s">
        <v>92</v>
      </c>
      <c r="AD13" s="121" t="s">
        <v>91</v>
      </c>
      <c r="AE13" s="121" t="s">
        <v>92</v>
      </c>
      <c r="AF13" s="121" t="s">
        <v>91</v>
      </c>
      <c r="AG13" s="121" t="s">
        <v>92</v>
      </c>
    </row>
    <row r="14" spans="1:33" s="7" customFormat="1" hidden="1" x14ac:dyDescent="0.25">
      <c r="T14" s="8" t="s">
        <v>0</v>
      </c>
      <c r="U14" s="81" t="s">
        <v>0</v>
      </c>
      <c r="V14" s="8" t="s">
        <v>0</v>
      </c>
      <c r="W14" s="81" t="s">
        <v>0</v>
      </c>
      <c r="X14" s="8" t="s">
        <v>0</v>
      </c>
      <c r="Y14" s="81" t="s">
        <v>0</v>
      </c>
      <c r="Z14" s="8" t="s">
        <v>0</v>
      </c>
      <c r="AA14" s="81" t="s">
        <v>0</v>
      </c>
      <c r="AB14" s="8" t="s">
        <v>0</v>
      </c>
      <c r="AC14" s="81" t="s">
        <v>0</v>
      </c>
      <c r="AD14" s="8" t="s">
        <v>0</v>
      </c>
      <c r="AE14" s="8" t="s">
        <v>0</v>
      </c>
      <c r="AF14" s="8" t="s">
        <v>0</v>
      </c>
      <c r="AG14" s="8" t="s">
        <v>0</v>
      </c>
    </row>
    <row r="15" spans="1:33" s="7" customFormat="1" hidden="1" x14ac:dyDescent="0.25">
      <c r="B15" s="78" t="s">
        <v>72</v>
      </c>
      <c r="D15" s="7">
        <v>2018</v>
      </c>
      <c r="G15" s="78" t="s">
        <v>74</v>
      </c>
      <c r="H15" s="7" t="s">
        <v>83</v>
      </c>
      <c r="S15" s="7" t="s">
        <v>107</v>
      </c>
      <c r="T15" s="59">
        <f>1/1.297</f>
        <v>0.77101002313030076</v>
      </c>
      <c r="U15" s="82">
        <f>1/1.362</f>
        <v>0.73421439060205573</v>
      </c>
      <c r="V15" s="59">
        <f>1/1.327</f>
        <v>0.75357950263752826</v>
      </c>
      <c r="W15" s="83">
        <f>1/1.3</f>
        <v>0.76923076923076916</v>
      </c>
      <c r="X15" s="59">
        <f>1/1.341</f>
        <v>0.74571215510812827</v>
      </c>
      <c r="Y15" s="82">
        <f>1/1.275</f>
        <v>0.78431372549019618</v>
      </c>
      <c r="Z15" s="66">
        <f>1/1.254</f>
        <v>0.79744816586921852</v>
      </c>
      <c r="AA15" s="66">
        <f>1/1.277</f>
        <v>0.78308535630383713</v>
      </c>
      <c r="AB15" s="101">
        <f>1/1.301</f>
        <v>0.76863950807071491</v>
      </c>
      <c r="AC15" s="66">
        <f>1/1.354</f>
        <v>0.73855243722304276</v>
      </c>
      <c r="AD15" s="101">
        <f>1/1.35</f>
        <v>0.7407407407407407</v>
      </c>
      <c r="AE15" s="66">
        <f>1/1.326</f>
        <v>0.75414781297134237</v>
      </c>
      <c r="AF15" s="101">
        <f>1/1.37</f>
        <v>0.72992700729927007</v>
      </c>
      <c r="AG15" s="101">
        <f>1/1.438</f>
        <v>0.69541029207232274</v>
      </c>
    </row>
    <row r="16" spans="1:33" s="7" customFormat="1" hidden="1" x14ac:dyDescent="0.25">
      <c r="B16" s="78" t="s">
        <v>73</v>
      </c>
      <c r="D16" s="7">
        <v>2019</v>
      </c>
      <c r="G16" s="78" t="s">
        <v>75</v>
      </c>
      <c r="H16" s="7" t="s">
        <v>84</v>
      </c>
      <c r="S16" s="7" t="s">
        <v>1</v>
      </c>
      <c r="T16" s="59">
        <f>1/0.979</f>
        <v>1.0214504596527068</v>
      </c>
      <c r="U16" s="82">
        <f>1/0.984</f>
        <v>1.0162601626016261</v>
      </c>
      <c r="V16" s="59">
        <f>1/0.994</f>
        <v>1.0060362173038229</v>
      </c>
      <c r="W16" s="82">
        <f>1/0.966</f>
        <v>1.0351966873706004</v>
      </c>
      <c r="X16" s="59">
        <f>1/0.994</f>
        <v>1.0060362173038229</v>
      </c>
      <c r="Y16" s="82">
        <f>1/0.966</f>
        <v>1.0351966873706004</v>
      </c>
      <c r="Z16" s="66">
        <f>1/0.914</f>
        <v>1.0940919037199124</v>
      </c>
      <c r="AA16" s="66">
        <f>1/0.914</f>
        <v>1.0940919037199124</v>
      </c>
      <c r="AB16" s="101">
        <f>1/0.955</f>
        <v>1.0471204188481675</v>
      </c>
      <c r="AC16" s="66">
        <f>1/0.923</f>
        <v>1.0834236186348862</v>
      </c>
      <c r="AD16" s="101">
        <f>1/0.899</f>
        <v>1.1123470522803114</v>
      </c>
      <c r="AE16" s="66">
        <f>1/0.838</f>
        <v>1.1933174224343677</v>
      </c>
      <c r="AF16" s="101">
        <f>1/0.881</f>
        <v>1.1350737797956867</v>
      </c>
      <c r="AG16" s="101">
        <f>1/0.905</f>
        <v>1.1049723756906078</v>
      </c>
    </row>
    <row r="17" spans="2:33" s="7" customFormat="1" hidden="1" x14ac:dyDescent="0.25">
      <c r="B17" s="78" t="s">
        <v>71</v>
      </c>
      <c r="D17" s="7">
        <v>2020</v>
      </c>
      <c r="G17" s="78" t="s">
        <v>76</v>
      </c>
      <c r="S17" s="7" t="s">
        <v>2</v>
      </c>
      <c r="T17" s="59">
        <f>1/0.848</f>
        <v>1.179245283018868</v>
      </c>
      <c r="U17" s="82">
        <f>1/0.872</f>
        <v>1.1467889908256881</v>
      </c>
      <c r="V17" s="59">
        <f>1/0.893</f>
        <v>1.1198208286674132</v>
      </c>
      <c r="W17" s="82">
        <f>1/0.89</f>
        <v>1.1235955056179776</v>
      </c>
      <c r="X17" s="59">
        <f>1/0.893</f>
        <v>1.1198208286674132</v>
      </c>
      <c r="Y17" s="82">
        <f>1/0.89</f>
        <v>1.1235955056179776</v>
      </c>
      <c r="Z17" s="66">
        <f>1/0.846</f>
        <v>1.1820330969267139</v>
      </c>
      <c r="AA17" s="66">
        <f>1/0.882</f>
        <v>1.1337868480725624</v>
      </c>
      <c r="AB17" s="101">
        <f>1/0.951</f>
        <v>1.0515247108307046</v>
      </c>
      <c r="AC17" s="66">
        <f>1/0.936</f>
        <v>1.0683760683760684</v>
      </c>
      <c r="AD17" s="101">
        <f>1/0.924</f>
        <v>1.0822510822510822</v>
      </c>
      <c r="AE17" s="66">
        <f>1/0.905</f>
        <v>1.1049723756906078</v>
      </c>
      <c r="AF17" s="101">
        <f>1/0.924</f>
        <v>1.0822510822510822</v>
      </c>
      <c r="AG17" s="101">
        <f>1/0.961</f>
        <v>1.0405827263267431</v>
      </c>
    </row>
    <row r="18" spans="2:33" s="7" customFormat="1" hidden="1" x14ac:dyDescent="0.25">
      <c r="D18" s="7">
        <v>2021</v>
      </c>
      <c r="G18" s="78" t="s">
        <v>77</v>
      </c>
      <c r="S18" s="7" t="s">
        <v>3</v>
      </c>
      <c r="T18" s="59">
        <f>1/0.75</f>
        <v>1.3333333333333333</v>
      </c>
      <c r="U18" s="82">
        <f>1/0.781</f>
        <v>1.2804097311139564</v>
      </c>
      <c r="V18" s="59">
        <f>1/0.784</f>
        <v>1.2755102040816326</v>
      </c>
      <c r="W18" s="82">
        <f>1/0.758</f>
        <v>1.3192612137203166</v>
      </c>
      <c r="X18" s="59">
        <f>1/0.784</f>
        <v>1.2755102040816326</v>
      </c>
      <c r="Y18" s="82">
        <f>1/0.758</f>
        <v>1.3192612137203166</v>
      </c>
      <c r="Z18" s="66">
        <f>1/0.727</f>
        <v>1.3755158184319121</v>
      </c>
      <c r="AA18" s="66">
        <f>1/0.74</f>
        <v>1.3513513513513513</v>
      </c>
      <c r="AB18" s="101">
        <f>1/0.811</f>
        <v>1.2330456226880393</v>
      </c>
      <c r="AC18" s="66">
        <f>1/0.83</f>
        <v>1.2048192771084338</v>
      </c>
      <c r="AD18" s="101">
        <f>1/0.804</f>
        <v>1.2437810945273631</v>
      </c>
      <c r="AE18" s="66">
        <f>1/0.786</f>
        <v>1.272264631043257</v>
      </c>
      <c r="AF18" s="101">
        <f>1/0.783</f>
        <v>1.277139208173691</v>
      </c>
      <c r="AG18" s="101">
        <f>1/0.797</f>
        <v>1.2547051442910915</v>
      </c>
    </row>
    <row r="19" spans="2:33" s="7" customFormat="1" hidden="1" x14ac:dyDescent="0.25">
      <c r="D19" s="7">
        <v>2022</v>
      </c>
      <c r="G19" s="78" t="s">
        <v>111</v>
      </c>
      <c r="S19" s="7" t="s">
        <v>108</v>
      </c>
      <c r="T19" s="59">
        <f>1/19.227</f>
        <v>5.2010193998023611E-2</v>
      </c>
      <c r="U19" s="82">
        <f>1/19.654</f>
        <v>5.0880227943421188E-2</v>
      </c>
      <c r="V19" s="59">
        <f>1/19.246</f>
        <v>5.1958848591915206E-2</v>
      </c>
      <c r="W19" s="82">
        <f>1/18.892</f>
        <v>5.2932458183358039E-2</v>
      </c>
      <c r="X19" s="59">
        <f>1/19.246</f>
        <v>5.1958848591915206E-2</v>
      </c>
      <c r="Y19" s="82">
        <f>1/18.892</f>
        <v>5.2932458183358039E-2</v>
      </c>
      <c r="Z19" s="66">
        <f>1/20.284</f>
        <v>4.9299940840070992E-2</v>
      </c>
      <c r="AA19" s="66">
        <f>1/20.531</f>
        <v>4.8706833568749698E-2</v>
      </c>
      <c r="AB19" s="101">
        <f>1/20.11</f>
        <v>4.9726504226752857E-2</v>
      </c>
      <c r="AC19" s="66">
        <f>1/19.546</f>
        <v>5.1161362938708689E-2</v>
      </c>
      <c r="AD19" s="101">
        <f>1/17.733</f>
        <v>5.6392037444312863E-2</v>
      </c>
      <c r="AE19" s="66">
        <f>1/16.949</f>
        <v>5.900053100477904E-2</v>
      </c>
      <c r="AF19" s="101">
        <f>1/18.33</f>
        <v>5.4555373704309879E-2</v>
      </c>
      <c r="AG19" s="101">
        <f>1/20.704</f>
        <v>4.8299845440494586E-2</v>
      </c>
    </row>
    <row r="20" spans="2:33" s="7" customFormat="1" hidden="1" x14ac:dyDescent="0.25">
      <c r="D20" s="7">
        <v>2023</v>
      </c>
      <c r="G20" s="78" t="s">
        <v>79</v>
      </c>
      <c r="S20" s="7" t="s">
        <v>109</v>
      </c>
      <c r="T20" s="60">
        <v>1</v>
      </c>
      <c r="U20" s="84">
        <v>1</v>
      </c>
      <c r="V20" s="60">
        <v>1</v>
      </c>
      <c r="W20" s="84">
        <v>1</v>
      </c>
      <c r="X20" s="60">
        <v>1</v>
      </c>
      <c r="Y20" s="84">
        <v>1</v>
      </c>
      <c r="Z20" s="67">
        <v>1</v>
      </c>
      <c r="AA20" s="67">
        <v>1</v>
      </c>
      <c r="AB20" s="102">
        <v>1</v>
      </c>
      <c r="AC20" s="67">
        <v>1</v>
      </c>
      <c r="AD20" s="102">
        <v>1</v>
      </c>
      <c r="AE20" s="67">
        <v>1</v>
      </c>
      <c r="AF20" s="102">
        <v>1</v>
      </c>
      <c r="AG20" s="102">
        <v>1</v>
      </c>
    </row>
    <row r="21" spans="2:33" s="7" customFormat="1" hidden="1" x14ac:dyDescent="0.25">
      <c r="D21" s="7">
        <v>2024</v>
      </c>
      <c r="G21" s="78" t="s">
        <v>102</v>
      </c>
      <c r="L21" s="10"/>
    </row>
    <row r="22" spans="2:33" s="7" customFormat="1" hidden="1" x14ac:dyDescent="0.25">
      <c r="G22" s="78" t="s">
        <v>80</v>
      </c>
    </row>
    <row r="23" spans="2:33" s="7" customFormat="1" hidden="1" x14ac:dyDescent="0.25">
      <c r="G23" s="78" t="s">
        <v>78</v>
      </c>
    </row>
    <row r="24" spans="2:33" s="7" customFormat="1" hidden="1" x14ac:dyDescent="0.25">
      <c r="G24" s="78" t="s">
        <v>88</v>
      </c>
    </row>
    <row r="25" spans="2:33" s="7" customFormat="1" hidden="1" x14ac:dyDescent="0.25">
      <c r="G25" s="78" t="s">
        <v>110</v>
      </c>
    </row>
    <row r="26" spans="2:33" s="7" customFormat="1" hidden="1" x14ac:dyDescent="0.25">
      <c r="G26" s="78" t="s">
        <v>82</v>
      </c>
    </row>
    <row r="27" spans="2:33" s="7" customFormat="1" x14ac:dyDescent="0.25">
      <c r="G27" s="78"/>
    </row>
    <row r="28" spans="2:33" s="7" customFormat="1" x14ac:dyDescent="0.25">
      <c r="B28" s="85" t="s">
        <v>64</v>
      </c>
    </row>
    <row r="29" spans="2:33" s="7" customFormat="1" x14ac:dyDescent="0.25">
      <c r="B29" s="2" t="s">
        <v>95</v>
      </c>
    </row>
    <row r="30" spans="2:33" s="7" customFormat="1" x14ac:dyDescent="0.25">
      <c r="B30"/>
    </row>
    <row r="31" spans="2:33" s="7" customFormat="1" x14ac:dyDescent="0.25">
      <c r="B31" s="11" t="s">
        <v>65</v>
      </c>
    </row>
    <row r="32" spans="2:33" s="7" customFormat="1" x14ac:dyDescent="0.25">
      <c r="B32" s="7" t="s">
        <v>56</v>
      </c>
    </row>
    <row r="33" spans="1:30" s="7" customFormat="1" x14ac:dyDescent="0.25">
      <c r="B33" s="86" t="s">
        <v>90</v>
      </c>
    </row>
    <row r="34" spans="1:30" s="7" customFormat="1" x14ac:dyDescent="0.25">
      <c r="B34" s="86" t="s">
        <v>117</v>
      </c>
    </row>
    <row r="35" spans="1:30" s="7" customFormat="1" x14ac:dyDescent="0.25">
      <c r="B35" s="86" t="s">
        <v>114</v>
      </c>
    </row>
    <row r="36" spans="1:30" s="7" customFormat="1" x14ac:dyDescent="0.25">
      <c r="B36" s="86" t="s">
        <v>115</v>
      </c>
    </row>
    <row r="37" spans="1:30" s="7" customFormat="1" x14ac:dyDescent="0.25">
      <c r="B37" s="86" t="s">
        <v>116</v>
      </c>
    </row>
    <row r="38" spans="1:30" s="7" customFormat="1" x14ac:dyDescent="0.25"/>
    <row r="39" spans="1:30" s="7" customFormat="1" ht="18.75" x14ac:dyDescent="0.3">
      <c r="B39" s="12" t="s">
        <v>5</v>
      </c>
      <c r="C39" s="111" t="s">
        <v>143</v>
      </c>
      <c r="T39" s="14"/>
      <c r="U39" s="14"/>
      <c r="V39" s="14"/>
      <c r="W39" s="14"/>
      <c r="X39" s="14"/>
      <c r="Y39" s="14"/>
      <c r="Z39" s="14"/>
      <c r="AA39" s="14"/>
      <c r="AB39" s="14"/>
      <c r="AC39" s="14"/>
      <c r="AD39" s="14"/>
    </row>
    <row r="40" spans="1:30" ht="18.75" x14ac:dyDescent="0.3">
      <c r="B40" s="12" t="s">
        <v>6</v>
      </c>
      <c r="C40" s="112" t="s">
        <v>106</v>
      </c>
      <c r="T40" s="16"/>
      <c r="U40" s="16"/>
      <c r="V40" s="16"/>
      <c r="W40" s="16"/>
      <c r="X40" s="16"/>
      <c r="Y40" s="16"/>
      <c r="Z40" s="16"/>
      <c r="AA40" s="16"/>
      <c r="AB40" s="16"/>
      <c r="AC40" s="16"/>
      <c r="AD40" s="16"/>
    </row>
    <row r="41" spans="1:30" ht="18.75" x14ac:dyDescent="0.3">
      <c r="B41" s="15"/>
      <c r="C41" s="17"/>
      <c r="N41" s="18"/>
      <c r="O41" s="18"/>
      <c r="T41" s="16"/>
      <c r="U41" s="16"/>
      <c r="V41" s="16"/>
      <c r="W41" s="16"/>
      <c r="X41" s="16"/>
      <c r="Y41" s="16"/>
      <c r="Z41" s="16"/>
      <c r="AA41" s="16"/>
      <c r="AB41" s="16"/>
      <c r="AC41" s="16"/>
      <c r="AD41" s="16"/>
    </row>
    <row r="42" spans="1:30" s="19" customFormat="1" ht="22.5" customHeight="1" x14ac:dyDescent="0.3">
      <c r="B42" s="20"/>
      <c r="M42" s="21" t="s">
        <v>7</v>
      </c>
      <c r="N42" s="166" t="s">
        <v>8</v>
      </c>
      <c r="O42" s="166"/>
      <c r="P42" s="167"/>
      <c r="Q42" s="147"/>
      <c r="R42" s="22"/>
      <c r="S42" s="23"/>
      <c r="T42" s="23"/>
      <c r="U42" s="23"/>
      <c r="V42" s="23"/>
      <c r="W42" s="23"/>
      <c r="X42" s="23"/>
      <c r="Y42" s="23"/>
      <c r="Z42" s="23"/>
      <c r="AA42" s="23"/>
      <c r="AB42" s="24"/>
      <c r="AC42" s="24"/>
      <c r="AD42" s="24"/>
    </row>
    <row r="43" spans="1:30" ht="91.5" x14ac:dyDescent="0.25">
      <c r="B43" s="134" t="s">
        <v>122</v>
      </c>
      <c r="C43" s="25" t="s">
        <v>10</v>
      </c>
      <c r="D43" s="25" t="s">
        <v>11</v>
      </c>
      <c r="E43" s="26" t="s">
        <v>12</v>
      </c>
      <c r="F43" s="26" t="s">
        <v>13</v>
      </c>
      <c r="G43" s="26" t="s">
        <v>14</v>
      </c>
      <c r="H43" s="26" t="s">
        <v>15</v>
      </c>
      <c r="I43" s="26" t="s">
        <v>16</v>
      </c>
      <c r="J43" s="26" t="s">
        <v>17</v>
      </c>
      <c r="K43" s="26" t="s">
        <v>18</v>
      </c>
      <c r="L43" s="122" t="s">
        <v>118</v>
      </c>
      <c r="M43" s="27" t="s">
        <v>20</v>
      </c>
      <c r="N43" s="141" t="s">
        <v>141</v>
      </c>
      <c r="O43" s="29" t="s">
        <v>21</v>
      </c>
      <c r="P43" s="26" t="s">
        <v>22</v>
      </c>
      <c r="Q43" s="26" t="s">
        <v>55</v>
      </c>
      <c r="R43" s="26" t="s">
        <v>23</v>
      </c>
      <c r="S43" s="30"/>
      <c r="T43" s="30"/>
      <c r="U43" s="30"/>
      <c r="V43" s="30"/>
      <c r="W43" s="30"/>
      <c r="X43" s="30"/>
      <c r="Y43" s="30"/>
      <c r="Z43" s="30"/>
      <c r="AA43" s="30"/>
      <c r="AB43" s="16"/>
      <c r="AC43" s="16"/>
      <c r="AD43" s="16"/>
    </row>
    <row r="44" spans="1:30" ht="27" customHeight="1" x14ac:dyDescent="0.25">
      <c r="B44" s="162" t="s">
        <v>59</v>
      </c>
      <c r="C44" s="68" t="s">
        <v>60</v>
      </c>
      <c r="D44" s="164">
        <v>2024</v>
      </c>
      <c r="E44" s="164" t="s">
        <v>85</v>
      </c>
      <c r="F44" s="164">
        <v>123456</v>
      </c>
      <c r="G44" s="164" t="s">
        <v>66</v>
      </c>
      <c r="H44" s="164" t="s">
        <v>67</v>
      </c>
      <c r="I44" s="164" t="s">
        <v>68</v>
      </c>
      <c r="J44" s="168" t="s">
        <v>61</v>
      </c>
      <c r="K44" s="170">
        <v>1</v>
      </c>
      <c r="L44" s="172" t="s">
        <v>68</v>
      </c>
      <c r="M44" s="123">
        <v>15000</v>
      </c>
      <c r="N44" s="124">
        <f>+M44</f>
        <v>15000</v>
      </c>
      <c r="O44" s="125">
        <v>12000</v>
      </c>
      <c r="P44" s="72" t="s">
        <v>62</v>
      </c>
      <c r="Q44" s="72" t="s">
        <v>69</v>
      </c>
      <c r="R44" s="77" t="s">
        <v>63</v>
      </c>
      <c r="S44" s="30"/>
      <c r="T44" s="30"/>
      <c r="U44" s="30"/>
      <c r="V44" s="30"/>
      <c r="W44" s="30"/>
      <c r="X44" s="30"/>
      <c r="Y44" s="30"/>
      <c r="Z44" s="30"/>
      <c r="AA44" s="30"/>
      <c r="AB44" s="16"/>
      <c r="AC44" s="16"/>
      <c r="AD44" s="16"/>
    </row>
    <row r="45" spans="1:30" hidden="1" x14ac:dyDescent="0.25">
      <c r="B45" s="163"/>
      <c r="C45" s="73"/>
      <c r="D45" s="165"/>
      <c r="E45" s="165"/>
      <c r="F45" s="165"/>
      <c r="G45" s="165"/>
      <c r="H45" s="165"/>
      <c r="I45" s="165"/>
      <c r="J45" s="169"/>
      <c r="K45" s="171"/>
      <c r="L45" s="173"/>
      <c r="M45" s="74">
        <f>IF(AND(D44=$D$15,E44=$S$15),M44*$U$15,IF(AND(D44=$D$15,E44=$S$16),M44*$U$16,IF(AND(D44=$D$15,E44=$S$17),M44*$U$17,IF(AND(D44=$D$15,E44=$S$18),M44*$U$18,IF(AND(D44=$D$15,E44=$S$19),M44*$U$19,IF(AND(D44=$D$15,E44=$S$20),M44*$U$20,IF(AND(D44=$D$16,E44=$S$15),M44*$W$15,IF(AND(D44=$D$16,E44=$S$16),M44*$W$16,IF(AND(D44=$D$16,E44=$S$17),M44*$W$17,IF(AND(D44=$D$16,E44=$S$18),M44*$W$18,IF(AND(D44=$D$16,E44=$S$19),M44*$W$19,IF(AND(D44=$D$16,E44=$S$20),M44*$W$20,IF(AND(D44=$D$17,E44=$S$15),M44*$Y$15,IF(AND(D44=$D$17,E44=$S$16),M44*$Y$16,IF(AND(D44=$D$17,E44=$S$17),M44*$Y$17,IF(AND(D44=$D$17,E44=$S$18),M44*$Y$18,IF(AND(D44=$D$17,E44=$S$19),M44*$Y$19,IF(AND(D44=$D$17,E44=$S$20),M44*$Y$20,IF(AND(D44=$D$18,E44=$S$15),M44*$AA$15,IF(AND(D44=$D$18,E44=$S$16),M44*$AA$16,IF(AND(D44=$D$18,E44=$S$17),M44*$AA$17,IF(AND(D44=$D$18,E44=$S$18),M44*$AA$18,IF(AND(D44=$D$18,E44=$S$19),M44*$AA$19,IF(AND(D44=$D$18,E44=$S$20),M44*$AA$20,IF(AND(D44=$D$19,E44=$S$15),M44*$AC$15,IF(AND(D44=$D$19,E44=$S$16),M44*$AC$16,IF(AND(D44=$D$19,E44=$S$17),M44*$AC$17,IF(AND(D44=$D$19,E44=$S$18),M44*$AC$18,IF(AND(D44=$D$19,E44=$S$19),M44*$AC$19,IF(AND(D44=$D$19,E44=$S$20),M44*$AC$20,IF(AND(D44=$D$20,E44=$S$15),M44*$AE$15,IF(AND(D44=$D$20,E44=$S$16),M44*$AE$16,IF(AND(D44=$D$20,E44=$S$17),M44*$AE$17,IF(AND(D44=$D$20,E44=$S$18),M44*$AE$18,IF(AND(D44=$D$20,E44=$S$19),M44*$AE$19,IF(AND(D44=$D$20,E44=$S$20),M44*$AE$20,IF(AND(D44=$D$21,E44=$S$15),M44*$AG$15,IF(AND(D44=$D$21,E44=$S$16),M44*$AG$16,IF(AND(D44=$D$21,E44=$S$17),M44*$AG$17,IF(AND(D44=$D$21,E44=$S$18),M44*$AG$18,IF(AND(D44=$D$21,E44=$S$19),M44*$AG$19,IF(AND(D44=$D$21,E44=$S$20),M44*$AG$20,0))))))))))))))))))))))))))))))))))))))))))</f>
        <v>0</v>
      </c>
      <c r="N45" s="75">
        <f>IF(AND(D44=$D$15,E44=$S$15),N44*$U$15*K44,IF(AND(D44=$D$15,E44=$S$16),N44*$U$16*K44,IF(AND(D44=$D$15,E44=$S$17),N44*$U$17*K44,IF(AND(D44=$D$15,E44=$S$18),N44*$U$18*K44,IF(AND(D44=$D$15,E44=$S$19),N44*$U$19*K44,IF(AND(D44=$D$15,E44=$S$20),N44*$U$20*K44,IF(AND(D44=$D$16,E44=$S$15),N44*$W$15*K44,IF(AND(D44=$D$16,E44=$S$16),N44*$W$16*K44,IF(AND(D44=$D$16,E44=$S$17),N44*$W$17*K44,IF(AND(D44=$D$16,E44=$S$18),N44*$W$18*K44,IF(AND(D44=$D$16,E44=$S$19),N44*$W$19*K44,IF(AND(D44=$D$16,E44=$S$20),N44*$W$20*K44,IF(AND(D44=$D$17,E44=$S$15),N44*$Y$15*K44,IF(AND(D44=$D$17,E44=$S$16),N44*$Y$16*K44,IF(AND(D44=$D$17,E44=$S$17),N44*$Y$17*K44,IF(AND(D44=$D$17,E44=$S$18),N44*$Y$18*K44,IF(AND(D44=$D$17,E44=$S$19),N44*$Y$19*K44,IF(AND(D44=$D$17,E44=$S$20),N44*$Y$20*K44,IF(AND(D44=$D$18,E44=$S$15),N44*$AA$15*K44,IF(AND(D44=$D$18,E44=$S$16),N44*$AA$16*K44,IF(AND(D44=$D$18,E44=$S$17),N44*$AA$17*K44,IF(AND(D44=$D$18,E44=$S$18),N44*$AA$18*K44,IF(AND(D44=$D$18,E44=$S$19),N44*$AA$19*K44,IF(AND(D44=$D$18,E44=$S$20),N44*$AA$20*K44,IF(AND(D44=$D$19,E44=$S$15),N44*$AC$15*K44,IF(AND(D44=$D$19,E44=$S$16),N44*$AC$16*K44,IF(AND(D44=$D$19,E44=$S$17),N44*$AC$17*K44,IF(AND(D44=$D$19,E44=$S$18),N44*$AC$18*K44,IF(AND(D44=$DE1044=$S$19),N44*$AC$19*K44,IF(AND(D44=$D$19,E44=$S$20),N44*$AC$20*K44,IF(AND(D44=$D$20,E44=$S$15),N44*$AE$15*K44,IF(AND(D44=$D$20,E44=$S$16),N44*$AE$16*K44,IF(AND(D44=$D$20,E44=$S$17),N44*$AE$17*K44,IF(AND(D44=$D$20,E44=$S$18),N44*$AE$18*K44,IF(AND(D44=$D$20,E44=$S$19),N44*$AE$19*K44,IF(AND(D44=$D$20,E44=$S$20),N44*$AE$20*K44,IF(AND(D44=$D$21,E44=$S$15),N44*$AG$15*K44,IF(AND(D44=$D$21,E44=$S$16),N44*$AG$16*K44,IF(AND(D44=$D$21,E44=$S$17),N44*$AG$17*K44,IF(AND(D44=$D$21,E44=$S$18),N44*$AG$18*K44,IF(AND(D44=$D$21,E44=$S$19),N44*$AG$19*K44,IF(AND(D44=$D$21,E44=$S$20),N44*$AG$20*K44,0))))))))))))))))))))))))))))))))))))))))))</f>
        <v>0</v>
      </c>
      <c r="O45" s="76">
        <f>IF(AND(D44=$D$15,E44=$S$15),O44*$U$15*K44,IF(AND(D44=$D$15,E44=$S$16),O44*$U$16*K44,IF(AND(D44=$D$15,E44=$S$17),O44*$U$17*K44,IF(AND(D44=$D$15,E44=$S$18),O44*$U$18*K44,IF(AND(D44=$D$15,E44=$S$19),O44*$U$19*K44,IF(AND(D44=$D$15,E44=$S$20),O44*$U$20*K44,IF(AND(D44=$D$16,E44=$S$15),O44*$W$15*K44,IF(AND(D44=$D$16,E44=$S$16),O44*$W$16*K44,IF(AND(D44=$D$16,E44=$S$17),O44*$W$17*K44,IF(AND(D44=$D$16,E44=$S$18),O44*$W$18*K44,IF(AND(D44=$D$16,E44=$S$19),O44*$W$19*K44,IF(AND(D44=$D$16,E44=$S$20),O44*$W$20*K44,IF(AND(D44=$D$17,E44=$S$15),O44*$Y$15*K44,IF(AND(D44=$D$17,E44=$S$16),O44*$Y$16*K44,IF(AND(D44=$D$17,E44=$S$17),O44*$Y$17*K44,IF(AND(D44=$D$17,E44=$S$18),O44*$Y$18*K44,IF(AND(D44=$D$17,E44=$S$19),O44*$Y$19*K44,IF(AND(D44=$D$17,E44=$S$20),O44*$Y$20*K44,IF(AND(D44=$D$18,E44=$S$15),O44*$AA$15*K44,IF(AND(D44=$D$18,E44=$S$16),O44*$AA$16*K44,IF(AND(D44=$D$18,E44=$S$17),O44*$AA$17*K44,IF(AND(D44=$D$18,E44=$S$18),O44*$AA$18*K44,IF(AND(D44=$D$18,E44=$S$19),O44*$AA$19*K44,IF(AND(D44=$D$18,E44=$S$20),O44*$AA$20*K44,IF(AND(D44=$D$19,E44=$S$15),O44*$AC$15*K44,IF(AND(D44=$D$19,E44=$S$16),O44*$AC$16*K44,IF(AND(D44=$D$19,E44=$S$17),O44*$AC$17*K44,IF(AND(D44=$D$19,E44=$S$18),O44*$AC$18*K44,IF(AND(D44=$DE1044=$S$19),O44*$AC$19*K44,IF(AND(D44=$D$19,E44=$S$20),O44*$AC$20*K44,IF(AND(D44=$D$20,E44=$S$15),O44*$AE$15*K44,IF(AND(D44=$D$20,E44=$S$16),O44*$AE$16*K44,IF(AND(D44=$D$20,E44=$S$17),O44*$AE$17*K44,IF(AND(D44=$D$20,E44=$S$18),O44*$AE$18*K44,IF(AND(D44=$D$20,E44=$S$19),O44*$AE$19*K44,IF(AND(D44=$D$20,E44=$S$20),O44*$AE$20*K44,IF(AND(D44=$D$21,E44=$S$15),O44*$AG$15*K44,IF(AND(D44=$D$21,E44=$S$16),O44*$AG$16*K44,IF(AND(D44=$D$21,E44=$S$17),O44*$AG$17*K44,IF(AND(D44=$D$21,E44=$S$18),O44*$AG$18*K44,IF(AND(D44=$D$21,E44=$S$19),O44*$AG$19*K44,IF(AND(D44=$D$21,E44=$S$20),O44*$AG$20*K44,0))))))))))))))))))))))))))))))))))))))))))</f>
        <v>0</v>
      </c>
      <c r="P45" s="72"/>
      <c r="Q45" s="92"/>
      <c r="R45" s="92"/>
      <c r="S45" s="94"/>
      <c r="T45" s="30"/>
      <c r="U45" s="30"/>
      <c r="V45" s="30"/>
      <c r="W45" s="30"/>
      <c r="X45" s="30"/>
      <c r="Y45" s="30"/>
      <c r="Z45" s="30"/>
      <c r="AA45" s="30"/>
      <c r="AB45" s="16"/>
      <c r="AC45" s="16"/>
      <c r="AD45" s="16"/>
    </row>
    <row r="46" spans="1:30" x14ac:dyDescent="0.25">
      <c r="A46" s="158">
        <v>1</v>
      </c>
      <c r="B46" s="158"/>
      <c r="C46" s="160"/>
      <c r="D46" s="148"/>
      <c r="E46" s="148"/>
      <c r="F46" s="148"/>
      <c r="G46" s="143"/>
      <c r="H46" s="148"/>
      <c r="I46" s="148"/>
      <c r="J46" s="152"/>
      <c r="K46" s="154"/>
      <c r="L46" s="156"/>
      <c r="M46" s="95"/>
      <c r="N46" s="95">
        <f>+M46</f>
        <v>0</v>
      </c>
      <c r="O46" s="95"/>
      <c r="P46" s="117"/>
      <c r="Q46" s="148"/>
      <c r="R46" s="150"/>
      <c r="S46" s="31"/>
      <c r="T46" s="31"/>
      <c r="U46" s="31"/>
      <c r="V46" s="31"/>
      <c r="W46" s="31"/>
      <c r="X46" s="31"/>
      <c r="Y46" s="31"/>
      <c r="Z46" s="16"/>
      <c r="AA46" s="16"/>
      <c r="AB46" s="32"/>
      <c r="AC46" s="32"/>
      <c r="AD46" s="32"/>
    </row>
    <row r="47" spans="1:30" ht="18" hidden="1" customHeight="1" x14ac:dyDescent="0.25">
      <c r="A47" s="159"/>
      <c r="B47" s="159"/>
      <c r="C47" s="161"/>
      <c r="D47" s="149"/>
      <c r="E47" s="149"/>
      <c r="F47" s="149"/>
      <c r="G47" s="144"/>
      <c r="H47" s="149"/>
      <c r="I47" s="149"/>
      <c r="J47" s="153"/>
      <c r="K47" s="155"/>
      <c r="L47" s="157"/>
      <c r="M47" s="93">
        <f>IF(AND(D46=$D$15,E46=$S$15),M46*$U$15,IF(AND(D46=$D$15,E46=$S$16),M46*$U$16,IF(AND(D46=$D$15,E46=$S$17),M46*$U$17,IF(AND(D46=$D$15,E46=$S$18),M46*$U$18,IF(AND(D46=$D$15,E46=$S$19),M46*$U$19,IF(AND(D46=$D$15,E46=$S$20),M46*$U$20,IF(AND(D46=$D$16,E46=$S$15),M46*$W$15,IF(AND(D46=$D$16,E46=$S$16),M46*$W$16,IF(AND(D46=$D$16,E46=$S$17),M46*$W$17,IF(AND(D46=$D$16,E46=$S$18),M46*$W$18,IF(AND(D46=$D$16,E46=$S$19),M46*$W$19,IF(AND(D46=$D$16,E46=$S$20),M46*$W$20,IF(AND(D46=$D$17,E46=$S$15),M46*$Y$15,IF(AND(D46=$D$17,E46=$S$16),M46*$Y$16,IF(AND(D46=$D$17,E46=$S$17),M46*$Y$17,IF(AND(D46=$D$17,E46=$S$18),M46*$Y$18,IF(AND(D46=$D$17,E46=$S$19),M46*$Y$19,IF(AND(D46=$D$17,E46=$S$20),M46*$Y$20,IF(AND(D46=$D$18,E46=$S$15),M46*$AA$15,IF(AND(D46=$D$18,E46=$S$16),M46*$AA$16,IF(AND(D46=$D$18,E46=$S$17),M46*$AA$17,IF(AND(D46=$D$18,E46=$S$18),M46*$AA$18,IF(AND(D46=$D$18,E46=$S$19),M46*$AA$19,IF(AND(D46=$D$18,E46=$S$20),M46*$AA$20,IF(AND(D46=$D$19,E46=$S$15),M46*$AC$15,IF(AND(D46=$D$19,E46=$S$16),M46*$AC$16,IF(AND(D46=$D$19,E46=$S$17),M46*$AC$17,IF(AND(D46=$D$19,E46=$S$18),M46*$AC$18,IF(AND(D46=$D$19,E46=$S$19),M46*$AC$19,IF(AND(D46=$D$19,E46=$S$20),M46*$AC$20,IF(AND(D46=$D$20,E46=$S$15),M46*$AE$15,IF(AND(D46=$D$20,E46=$S$16),M46*$AE$16,IF(AND(D46=$D$20,E46=$S$17),M46*$AE$17,IF(AND(D46=$D$20,E46=$S$18),M46*$AE$18,IF(AND(D46=$D$20,E46=$S$19),M46*$AE$19,IF(AND(D46=$D$20,E46=$S$20),M46*$AE$20,IF(AND(D46=$D$21,E46=$S$15),M46*$AG$15,IF(AND(D46=$D$21,E46=$S$16),M46*$AG$16,IF(AND(D46=$D$21,E46=$S$17),M46*$AG$17,IF(AND(D46=$D$21,E46=$S$18),M46*$AG$18,IF(AND(D46=$D$21,E46=$S$19),M46*$AG$19,IF(AND(D46=$D$21,E46=$S$20),M46*$AG$20,0))))))))))))))))))))))))))))))))))))))))))</f>
        <v>0</v>
      </c>
      <c r="N47" s="126">
        <f>IF(AND(D46=$D$15,E46=$S$15),N46*$U$15*K46,IF(AND(D46=$D$15,E46=$S$16),N46*$U$16*K46,IF(AND(D46=$D$15,E46=$S$17),N46*$U$17*K46,IF(AND(D46=$D$15,E46=$S$18),N46*$U$18*K46,IF(AND(D46=$D$15,E46=$S$19),N46*$U$19*K46,IF(AND(D46=$D$15,E46=$S$20),N46*$U$20*K46,IF(AND(D46=$D$16,E46=$S$15),N46*$W$15*K46,IF(AND(D46=$D$16,E46=$S$16),N46*$W$16*K46,IF(AND(D46=$D$16,E46=$S$17),N46*$W$17*K46,IF(AND(D46=$D$16,E46=$S$18),N46*$W$18*K46,IF(AND(D46=$D$16,E46=$S$19),N46*$W$19*K46,IF(AND(D46=$D$16,E46=$S$20),N46*$W$20*K46,IF(AND(D46=$D$17,E46=$S$15),N46*$Y$15*K46,IF(AND(D46=$D$17,E46=$S$16),N46*$Y$16*K46,IF(AND(D46=$D$17,E46=$S$17),N46*$Y$17*K46,IF(AND(D46=$D$17,E46=$S$18),N46*$Y$18*K46,IF(AND(D46=$D$17,E46=$S$19),N46*$Y$19*K46,IF(AND(D46=$D$17,E46=$S$20),N46*$Y$20*K46,IF(AND(D46=$D$18,E46=$S$15),N46*$AA$15*K46,IF(AND(D46=$D$18,E46=$S$16),N46*$AA$16*K46,IF(AND(D46=$D$18,E46=$S$17),N46*$AA$17*K46,IF(AND(D46=$D$18,E46=$S$18),N46*$AA$18*K46,IF(AND(D46=$D$18,E46=$S$19),N46*$AA$19*K46,IF(AND(D46=$D$18,E46=$S$20),N46*$AA$20*K46,IF(AND(D46=$D$19,E46=$S$15),N46*$AC$15*K46,IF(AND(D46=$D$19,E46=$S$16),N46*$AC$16*K46,IF(AND(D46=$D$19,E46=$S$17),N46*$AC$17*K46,IF(AND(D46=$D$19,E46=$S$18),N46*$AC$18*K46,IF(AND(D46=$DE1046=$S$19),N46*$AC$19*K46,IF(AND(D46=$D$19,E46=$S$20),N46*$AC$20*K46,IF(AND(D46=$D$20,E46=$S$15),N46*$AE$15*K46,IF(AND(D46=$D$20,E46=$S$16),N46*$AE$16*K46,IF(AND(D46=$D$20,E46=$S$17),N46*$AE$17*K46,IF(AND(D46=$D$20,E46=$S$18),N46*$AE$18*K46,IF(AND(D46=$D$20,E46=$S$19),N46*$AE$19*K46,IF(AND(D46=$D$20,E46=$S$20),N46*$AE$20*K46,IF(AND(D46=$D$21,E46=$S$15),N46*$AG$15*K46,IF(AND(D46=$D$21,E46=$S$16),N46*$AG$16*K46,IF(AND(D46=$D$21,E46=$S$17),N46*$AG$17*K46,IF(AND(D46=$D$21,E46=$S$18),N46*$AG$18*K46,IF(AND(D46=$D$21,E46=$S$19),N46*$AG$19*K46,IF(AND(D46=$D$21,E46=$S$20),N46*$AG$20*K46,0))))))))))))))))))))))))))))))))))))))))))</f>
        <v>0</v>
      </c>
      <c r="O47" s="127">
        <f>IF(AND(D46=$D$15,E46=$S$15),O46*$U$15*K46,IF(AND(D46=$D$15,E46=$S$16),O46*$U$16*K46,IF(AND(D46=$D$15,E46=$S$17),O46*$U$17*K46,IF(AND(D46=$D$15,E46=$S$18),O46*$U$18*K46,IF(AND(D46=$D$15,E46=$S$19),O46*$U$19*K46,IF(AND(D46=$D$15,E46=$S$20),O46*$U$20*K46,IF(AND(D46=$D$16,E46=$S$15),O46*$W$15*K46,IF(AND(D46=$D$16,E46=$S$16),O46*$W$16*K46,IF(AND(D46=$D$16,E46=$S$17),O46*$W$17*K46,IF(AND(D46=$D$16,E46=$S$18),O46*$W$18*K46,IF(AND(D46=$D$16,E46=$S$19),O46*$W$19*K46,IF(AND(D46=$D$16,E46=$S$20),O46*$W$20*K46,IF(AND(D46=$D$17,E46=$S$15),O46*$Y$15*K46,IF(AND(D46=$D$17,E46=$S$16),O46*$Y$16*K46,IF(AND(D46=$D$17,E46=$S$17),O46*$Y$17*K46,IF(AND(D46=$D$17,E46=$S$18),O46*$Y$18*K46,IF(AND(D46=$D$17,E46=$S$19),O46*$Y$19*K46,IF(AND(D46=$D$17,E46=$S$20),O46*$Y$20*K46,IF(AND(D46=$D$18,E46=$S$15),O46*$AA$15*K46,IF(AND(D46=$D$18,E46=$S$16),O46*$AA$16*K46,IF(AND(D46=$D$18,E46=$S$17),O46*$AA$17*K46,IF(AND(D46=$D$18,E46=$S$18),O46*$AA$18*K46,IF(AND(D46=$D$18,E46=$S$19),O46*$AA$19*K46,IF(AND(D46=$D$18,E46=$S$20),O46*$AA$20*K46,IF(AND(D46=$D$19,E46=$S$15),O46*$AC$15*K46,IF(AND(D46=$D$19,E46=$S$16),O46*$AC$16*K46,IF(AND(D46=$D$19,E46=$S$17),O46*$AC$17*K46,IF(AND(D46=$D$19,E46=$S$18),O46*$AC$18*K46,IF(AND(D46=$DE1046=$S$19),O46*$AC$19*K46,IF(AND(D46=$D$19,E46=$S$20),O46*$AC$20*K46,IF(AND(D46=$D$20,E46=$S$15),O46*$AE$15*K46,IF(AND(D46=$D$20,E46=$S$16),O46*$AE$16*K46,IF(AND(D46=$D$20,E46=$S$17),O46*$AE$17*K46,IF(AND(D46=$D$20,E46=$S$18),O46*$AE$18*K46,IF(AND(D46=$D$20,E46=$S$19),O46*$AE$19*K46,IF(AND(D46=$D$20,E46=$S$20),O46*$AE$20*K46,IF(AND(D46=$D$21,E46=$S$15),O46*$AG$15*K46,IF(AND(D46=$D$21,E46=$S$16),O46*$AG$16*K46,IF(AND(D46=$D$21,E46=$S$17),O46*$AG$17*K46,IF(AND(D46=$D$21,E46=$S$18),O46*$AG$18*K46,IF(AND(D46=$D$21,E46=$S$19),O46*$AG$19*K46,IF(AND(D46=$D$21,E46=$S$20),O46*$AG$20*K46,0))))))))))))))))))))))))))))))))))))))))))</f>
        <v>0</v>
      </c>
      <c r="P47" s="118"/>
      <c r="Q47" s="149"/>
      <c r="R47" s="151"/>
      <c r="S47" s="31"/>
      <c r="T47" s="31"/>
      <c r="U47" s="31"/>
      <c r="V47" s="31"/>
      <c r="W47" s="31"/>
      <c r="X47" s="31"/>
      <c r="Y47" s="31"/>
      <c r="Z47" s="16"/>
      <c r="AA47" s="16"/>
      <c r="AB47" s="32"/>
      <c r="AC47" s="32"/>
      <c r="AD47" s="32"/>
    </row>
    <row r="48" spans="1:30" x14ac:dyDescent="0.25">
      <c r="A48" s="158">
        <v>2</v>
      </c>
      <c r="B48" s="158"/>
      <c r="C48" s="160"/>
      <c r="D48" s="148"/>
      <c r="E48" s="148"/>
      <c r="F48" s="148"/>
      <c r="G48" s="143"/>
      <c r="H48" s="148"/>
      <c r="I48" s="148"/>
      <c r="J48" s="152"/>
      <c r="K48" s="154"/>
      <c r="L48" s="156"/>
      <c r="M48" s="95"/>
      <c r="N48" s="95">
        <f>+M48</f>
        <v>0</v>
      </c>
      <c r="O48" s="95"/>
      <c r="P48" s="152"/>
      <c r="Q48" s="148"/>
      <c r="R48" s="150"/>
      <c r="S48" s="31"/>
      <c r="T48" s="31"/>
      <c r="U48" s="31"/>
      <c r="V48" s="31"/>
      <c r="W48" s="31"/>
      <c r="X48" s="31"/>
      <c r="Y48" s="31"/>
      <c r="Z48" s="35"/>
      <c r="AA48" s="35"/>
      <c r="AB48" s="32"/>
      <c r="AC48" s="32"/>
      <c r="AD48" s="32"/>
    </row>
    <row r="49" spans="1:30" ht="15" hidden="1" customHeight="1" x14ac:dyDescent="0.25">
      <c r="A49" s="159"/>
      <c r="B49" s="159"/>
      <c r="C49" s="161"/>
      <c r="D49" s="149"/>
      <c r="E49" s="149"/>
      <c r="F49" s="149"/>
      <c r="G49" s="144"/>
      <c r="H49" s="149"/>
      <c r="I49" s="149"/>
      <c r="J49" s="153"/>
      <c r="K49" s="155"/>
      <c r="L49" s="157"/>
      <c r="M49" s="93">
        <f>IF(AND(D48=$D$15,E48=$S$15),M48*$U$15,IF(AND(D48=$D$15,E48=$S$16),M48*$U$16,IF(AND(D48=$D$15,E48=$S$17),M48*$U$17,IF(AND(D48=$D$15,E48=$S$18),M48*$U$18,IF(AND(D48=$D$15,E48=$S$19),M48*$U$19,IF(AND(D48=$D$15,E48=$S$20),M48*$U$20,IF(AND(D48=$D$16,E48=$S$15),M48*$W$15,IF(AND(D48=$D$16,E48=$S$16),M48*$W$16,IF(AND(D48=$D$16,E48=$S$17),M48*$W$17,IF(AND(D48=$D$16,E48=$S$18),M48*$W$18,IF(AND(D48=$D$16,E48=$S$19),M48*$W$19,IF(AND(D48=$D$16,E48=$S$20),M48*$W$20,IF(AND(D48=$D$17,E48=$S$15),M48*$Y$15,IF(AND(D48=$D$17,E48=$S$16),M48*$Y$16,IF(AND(D48=$D$17,E48=$S$17),M48*$Y$17,IF(AND(D48=$D$17,E48=$S$18),M48*$Y$18,IF(AND(D48=$D$17,E48=$S$19),M48*$Y$19,IF(AND(D48=$D$17,E48=$S$20),M48*$Y$20,IF(AND(D48=$D$18,E48=$S$15),M48*$AA$15,IF(AND(D48=$D$18,E48=$S$16),M48*$AA$16,IF(AND(D48=$D$18,E48=$S$17),M48*$AA$17,IF(AND(D48=$D$18,E48=$S$18),M48*$AA$18,IF(AND(D48=$D$18,E48=$S$19),M48*$AA$19,IF(AND(D48=$D$18,E48=$S$20),M48*$AA$20,IF(AND(D48=$D$19,E48=$S$15),M48*$AC$15,IF(AND(D48=$D$19,E48=$S$16),M48*$AC$16,IF(AND(D48=$D$19,E48=$S$17),M48*$AC$17,IF(AND(D48=$D$19,E48=$S$18),M48*$AC$18,IF(AND(D48=$D$19,E48=$S$19),M48*$AC$19,IF(AND(D48=$D$19,E48=$S$20),M48*$AC$20,IF(AND(D48=$D$20,E48=$S$15),M48*$AE$15,IF(AND(D48=$D$20,E48=$S$16),M48*$AE$16,IF(AND(D48=$D$20,E48=$S$17),M48*$AE$17,IF(AND(D48=$D$20,E48=$S$18),M48*$AE$18,IF(AND(D48=$D$20,E48=$S$19),M48*$AE$19,IF(AND(D48=$D$20,E48=$S$20),M48*$AE$20,IF(AND(D48=$D$21,E48=$S$15),M48*$AG$15,IF(AND(D48=$D$21,E48=$S$16),M48*$AG$16,IF(AND(D48=$D$21,E48=$S$17),M48*$AG$17,IF(AND(D48=$D$21,E48=$S$18),M48*$AG$18,IF(AND(D48=$D$21,E48=$S$19),M48*$AG$19,IF(AND(D48=$D$21,E48=$S$20),M48*$AG$20,0))))))))))))))))))))))))))))))))))))))))))</f>
        <v>0</v>
      </c>
      <c r="N49" s="126">
        <f>IF(AND(D48=$D$15,E48=$S$15),N48*$U$15*K48,IF(AND(D48=$D$15,E48=$S$16),N48*$U$16*K48,IF(AND(D48=$D$15,E48=$S$17),N48*$U$17*K48,IF(AND(D48=$D$15,E48=$S$18),N48*$U$18*K48,IF(AND(D48=$D$15,E48=$S$19),N48*$U$19*K48,IF(AND(D48=$D$15,E48=$S$20),N48*$U$20*K48,IF(AND(D48=$D$16,E48=$S$15),N48*$W$15*K48,IF(AND(D48=$D$16,E48=$S$16),N48*$W$16*K48,IF(AND(D48=$D$16,E48=$S$17),N48*$W$17*K48,IF(AND(D48=$D$16,E48=$S$18),N48*$W$18*K48,IF(AND(D48=$D$16,E48=$S$19),N48*$W$19*K48,IF(AND(D48=$D$16,E48=$S$20),N48*$W$20*K48,IF(AND(D48=$D$17,E48=$S$15),N48*$Y$15*K48,IF(AND(D48=$D$17,E48=$S$16),N48*$Y$16*K48,IF(AND(D48=$D$17,E48=$S$17),N48*$Y$17*K48,IF(AND(D48=$D$17,E48=$S$18),N48*$Y$18*K48,IF(AND(D48=$D$17,E48=$S$19),N48*$Y$19*K48,IF(AND(D48=$D$17,E48=$S$20),N48*$Y$20*K48,IF(AND(D48=$D$18,E48=$S$15),N48*$AA$15*K48,IF(AND(D48=$D$18,E48=$S$16),N48*$AA$16*K48,IF(AND(D48=$D$18,E48=$S$17),N48*$AA$17*K48,IF(AND(D48=$D$18,E48=$S$18),N48*$AA$18*K48,IF(AND(D48=$D$18,E48=$S$19),N48*$AA$19*K48,IF(AND(D48=$D$18,E48=$S$20),N48*$AA$20*K48,IF(AND(D48=$D$19,E48=$S$15),N48*$AC$15*K48,IF(AND(D48=$D$19,E48=$S$16),N48*$AC$16*K48,IF(AND(D48=$D$19,E48=$S$17),N48*$AC$17*K48,IF(AND(D48=$D$19,E48=$S$18),N48*$AC$18*K48,IF(AND(D48=$DE1048=$S$19),N48*$AC$19*K48,IF(AND(D48=$D$19,E48=$S$20),N48*$AC$20*K48,IF(AND(D48=$D$20,E48=$S$15),N48*$AE$15*K48,IF(AND(D48=$D$20,E48=$S$16),N48*$AE$16*K48,IF(AND(D48=$D$20,E48=$S$17),N48*$AE$17*K48,IF(AND(D48=$D$20,E48=$S$18),N48*$AE$18*K48,IF(AND(D48=$D$20,E48=$S$19),N48*$AE$19*K48,IF(AND(D48=$D$20,E48=$S$20),N48*$AE$20*K48,IF(AND(D48=$D$21,E48=$S$15),N48*$AG$15*K48,IF(AND(D48=$D$21,E48=$S$16),N48*$AG$16*K48,IF(AND(D48=$D$21,E48=$S$17),N48*$AG$17*K48,IF(AND(D48=$D$21,E48=$S$18),N48*$AG$18*K48,IF(AND(D48=$D$21,E48=$S$19),N48*$AG$19*K48,IF(AND(D48=$D$21,E48=$S$20),N48*$AG$20*K48,0))))))))))))))))))))))))))))))))))))))))))</f>
        <v>0</v>
      </c>
      <c r="O49" s="127">
        <f>IF(AND(D48=$D$15,E48=$S$15),O48*$U$15*K48,IF(AND(D48=$D$15,E48=$S$16),O48*$U$16*K48,IF(AND(D48=$D$15,E48=$S$17),O48*$U$17*K48,IF(AND(D48=$D$15,E48=$S$18),O48*$U$18*K48,IF(AND(D48=$D$15,E48=$S$19),O48*$U$19*K48,IF(AND(D48=$D$15,E48=$S$20),O48*$U$20*K48,IF(AND(D48=$D$16,E48=$S$15),O48*$W$15*K48,IF(AND(D48=$D$16,E48=$S$16),O48*$W$16*K48,IF(AND(D48=$D$16,E48=$S$17),O48*$W$17*K48,IF(AND(D48=$D$16,E48=$S$18),O48*$W$18*K48,IF(AND(D48=$D$16,E48=$S$19),O48*$W$19*K48,IF(AND(D48=$D$16,E48=$S$20),O48*$W$20*K48,IF(AND(D48=$D$17,E48=$S$15),O48*$Y$15*K48,IF(AND(D48=$D$17,E48=$S$16),O48*$Y$16*K48,IF(AND(D48=$D$17,E48=$S$17),O48*$Y$17*K48,IF(AND(D48=$D$17,E48=$S$18),O48*$Y$18*K48,IF(AND(D48=$D$17,E48=$S$19),O48*$Y$19*K48,IF(AND(D48=$D$17,E48=$S$20),O48*$Y$20*K48,IF(AND(D48=$D$18,E48=$S$15),O48*$AA$15*K48,IF(AND(D48=$D$18,E48=$S$16),O48*$AA$16*K48,IF(AND(D48=$D$18,E48=$S$17),O48*$AA$17*K48,IF(AND(D48=$D$18,E48=$S$18),O48*$AA$18*K48,IF(AND(D48=$D$18,E48=$S$19),O48*$AA$19*K48,IF(AND(D48=$D$18,E48=$S$20),O48*$AA$20*K48,IF(AND(D48=$D$19,E48=$S$15),O48*$AC$15*K48,IF(AND(D48=$D$19,E48=$S$16),O48*$AC$16*K48,IF(AND(D48=$D$19,E48=$S$17),O48*$AC$17*K48,IF(AND(D48=$D$19,E48=$S$18),O48*$AC$18*K48,IF(AND(D48=$DE1048=$S$19),O48*$AC$19*K48,IF(AND(D48=$D$19,E48=$S$20),O48*$AC$20*K48,IF(AND(D48=$D$20,E48=$S$15),O48*$AE$15*K48,IF(AND(D48=$D$20,E48=$S$16),O48*$AE$16*K48,IF(AND(D48=$D$20,E48=$S$17),O48*$AE$17*K48,IF(AND(D48=$D$20,E48=$S$18),O48*$AE$18*K48,IF(AND(D48=$D$20,E48=$S$19),O48*$AE$19*K48,IF(AND(D48=$D$20,E48=$S$20),O48*$AE$20*K48,IF(AND(D48=$D$21,E48=$S$15),O48*$AG$15*K48,IF(AND(D48=$D$21,E48=$S$16),O48*$AG$16*K48,IF(AND(D48=$D$21,E48=$S$17),O48*$AG$17*K48,IF(AND(D48=$D$21,E48=$S$18),O48*$AG$18*K48,IF(AND(D48=$D$21,E48=$S$19),O48*$AG$19*K48,IF(AND(D48=$D$21,E48=$S$20),O48*$AG$20*K48,0))))))))))))))))))))))))))))))))))))))))))</f>
        <v>0</v>
      </c>
      <c r="P49" s="153"/>
      <c r="Q49" s="149"/>
      <c r="R49" s="151"/>
      <c r="S49" s="31"/>
      <c r="T49" s="31"/>
      <c r="U49" s="31"/>
      <c r="V49" s="31"/>
      <c r="W49" s="31"/>
      <c r="X49" s="31"/>
      <c r="Y49" s="31"/>
      <c r="Z49" s="36"/>
      <c r="AA49" s="36"/>
      <c r="AB49" s="32"/>
      <c r="AC49" s="32"/>
      <c r="AD49" s="32"/>
    </row>
    <row r="50" spans="1:30" x14ac:dyDescent="0.25">
      <c r="A50" s="158">
        <v>3</v>
      </c>
      <c r="B50" s="158"/>
      <c r="C50" s="160"/>
      <c r="D50" s="148"/>
      <c r="E50" s="148"/>
      <c r="F50" s="148"/>
      <c r="G50" s="143"/>
      <c r="H50" s="148"/>
      <c r="I50" s="148"/>
      <c r="J50" s="152"/>
      <c r="K50" s="154"/>
      <c r="L50" s="156"/>
      <c r="M50" s="95"/>
      <c r="N50" s="95">
        <f>+M50</f>
        <v>0</v>
      </c>
      <c r="O50" s="95"/>
      <c r="P50" s="152"/>
      <c r="Q50" s="148"/>
      <c r="R50" s="150"/>
      <c r="S50" s="31"/>
      <c r="T50" s="31"/>
      <c r="U50" s="31"/>
      <c r="V50" s="31"/>
      <c r="W50" s="31"/>
      <c r="X50" s="31"/>
      <c r="Y50" s="31"/>
      <c r="Z50" s="35"/>
      <c r="AA50" s="35"/>
      <c r="AB50" s="32"/>
      <c r="AC50" s="32"/>
      <c r="AD50" s="32"/>
    </row>
    <row r="51" spans="1:30" ht="15" hidden="1" customHeight="1" x14ac:dyDescent="0.25">
      <c r="A51" s="159"/>
      <c r="B51" s="159"/>
      <c r="C51" s="161"/>
      <c r="D51" s="149"/>
      <c r="E51" s="149"/>
      <c r="F51" s="149"/>
      <c r="G51" s="144"/>
      <c r="H51" s="149"/>
      <c r="I51" s="149"/>
      <c r="J51" s="153"/>
      <c r="K51" s="155"/>
      <c r="L51" s="157"/>
      <c r="M51" s="93">
        <f>IF(AND(D50=$D$15,E50=$S$15),M50*$U$15,IF(AND(D50=$D$15,E50=$S$16),M50*$U$16,IF(AND(D50=$D$15,E50=$S$17),M50*$U$17,IF(AND(D50=$D$15,E50=$S$18),M50*$U$18,IF(AND(D50=$D$15,E50=$S$19),M50*$U$19,IF(AND(D50=$D$15,E50=$S$20),M50*$U$20,IF(AND(D50=$D$16,E50=$S$15),M50*$W$15,IF(AND(D50=$D$16,E50=$S$16),M50*$W$16,IF(AND(D50=$D$16,E50=$S$17),M50*$W$17,IF(AND(D50=$D$16,E50=$S$18),M50*$W$18,IF(AND(D50=$D$16,E50=$S$19),M50*$W$19,IF(AND(D50=$D$16,E50=$S$20),M50*$W$20,IF(AND(D50=$D$17,E50=$S$15),M50*$Y$15,IF(AND(D50=$D$17,E50=$S$16),M50*$Y$16,IF(AND(D50=$D$17,E50=$S$17),M50*$Y$17,IF(AND(D50=$D$17,E50=$S$18),M50*$Y$18,IF(AND(D50=$D$17,E50=$S$19),M50*$Y$19,IF(AND(D50=$D$17,E50=$S$20),M50*$Y$20,IF(AND(D50=$D$18,E50=$S$15),M50*$AA$15,IF(AND(D50=$D$18,E50=$S$16),M50*$AA$16,IF(AND(D50=$D$18,E50=$S$17),M50*$AA$17,IF(AND(D50=$D$18,E50=$S$18),M50*$AA$18,IF(AND(D50=$D$18,E50=$S$19),M50*$AA$19,IF(AND(D50=$D$18,E50=$S$20),M50*$AA$20,IF(AND(D50=$D$19,E50=$S$15),M50*$AC$15,IF(AND(D50=$D$19,E50=$S$16),M50*$AC$16,IF(AND(D50=$D$19,E50=$S$17),M50*$AC$17,IF(AND(D50=$D$19,E50=$S$18),M50*$AC$18,IF(AND(D50=$D$19,E50=$S$19),M50*$AC$19,IF(AND(D50=$D$19,E50=$S$20),M50*$AC$20,IF(AND(D50=$D$20,E50=$S$15),M50*$AE$15,IF(AND(D50=$D$20,E50=$S$16),M50*$AE$16,IF(AND(D50=$D$20,E50=$S$17),M50*$AE$17,IF(AND(D50=$D$20,E50=$S$18),M50*$AE$18,IF(AND(D50=$D$20,E50=$S$19),M50*$AE$19,IF(AND(D50=$D$20,E50=$S$20),M50*$AE$20,IF(AND(D50=$D$21,E50=$S$15),M50*$AG$15,IF(AND(D50=$D$21,E50=$S$16),M50*$AG$16,IF(AND(D50=$D$21,E50=$S$17),M50*$AG$17,IF(AND(D50=$D$21,E50=$S$18),M50*$AG$18,IF(AND(D50=$D$21,E50=$S$19),M50*$AG$19,IF(AND(D50=$D$21,E50=$S$20),M50*$AG$20,0))))))))))))))))))))))))))))))))))))))))))</f>
        <v>0</v>
      </c>
      <c r="N51" s="126">
        <f>IF(AND(D50=$D$15,E50=$S$15),N50*$U$15*K50,IF(AND(D50=$D$15,E50=$S$16),N50*$U$16*K50,IF(AND(D50=$D$15,E50=$S$17),N50*$U$17*K50,IF(AND(D50=$D$15,E50=$S$18),N50*$U$18*K50,IF(AND(D50=$D$15,E50=$S$19),N50*$U$19*K50,IF(AND(D50=$D$15,E50=$S$20),N50*$U$20*K50,IF(AND(D50=$D$16,E50=$S$15),N50*$W$15*K50,IF(AND(D50=$D$16,E50=$S$16),N50*$W$16*K50,IF(AND(D50=$D$16,E50=$S$17),N50*$W$17*K50,IF(AND(D50=$D$16,E50=$S$18),N50*$W$18*K50,IF(AND(D50=$D$16,E50=$S$19),N50*$W$19*K50,IF(AND(D50=$D$16,E50=$S$20),N50*$W$20*K50,IF(AND(D50=$D$17,E50=$S$15),N50*$Y$15*K50,IF(AND(D50=$D$17,E50=$S$16),N50*$Y$16*K50,IF(AND(D50=$D$17,E50=$S$17),N50*$Y$17*K50,IF(AND(D50=$D$17,E50=$S$18),N50*$Y$18*K50,IF(AND(D50=$D$17,E50=$S$19),N50*$Y$19*K50,IF(AND(D50=$D$17,E50=$S$20),N50*$Y$20*K50,IF(AND(D50=$D$18,E50=$S$15),N50*$AA$15*K50,IF(AND(D50=$D$18,E50=$S$16),N50*$AA$16*K50,IF(AND(D50=$D$18,E50=$S$17),N50*$AA$17*K50,IF(AND(D50=$D$18,E50=$S$18),N50*$AA$18*K50,IF(AND(D50=$D$18,E50=$S$19),N50*$AA$19*K50,IF(AND(D50=$D$18,E50=$S$20),N50*$AA$20*K50,IF(AND(D50=$D$19,E50=$S$15),N50*$AC$15*K50,IF(AND(D50=$D$19,E50=$S$16),N50*$AC$16*K50,IF(AND(D50=$D$19,E50=$S$17),N50*$AC$17*K50,IF(AND(D50=$D$19,E50=$S$18),N50*$AC$18*K50,IF(AND(D50=$DE1050=$S$19),N50*$AC$19*K50,IF(AND(D50=$D$19,E50=$S$20),N50*$AC$20*K50,IF(AND(D50=$D$20,E50=$S$15),N50*$AE$15*K50,IF(AND(D50=$D$20,E50=$S$16),N50*$AE$16*K50,IF(AND(D50=$D$20,E50=$S$17),N50*$AE$17*K50,IF(AND(D50=$D$20,E50=$S$18),N50*$AE$18*K50,IF(AND(D50=$D$20,E50=$S$19),N50*$AE$19*K50,IF(AND(D50=$D$20,E50=$S$20),N50*$AE$20*K50,IF(AND(D50=$D$21,E50=$S$15),N50*$AG$15*K50,IF(AND(D50=$D$21,E50=$S$16),N50*$AG$16*K50,IF(AND(D50=$D$21,E50=$S$17),N50*$AG$17*K50,IF(AND(D50=$D$21,E50=$S$18),N50*$AG$18*K50,IF(AND(D50=$D$21,E50=$S$19),N50*$AG$19*K50,IF(AND(D50=$D$21,E50=$S$20),N50*$AG$20*K50,0))))))))))))))))))))))))))))))))))))))))))</f>
        <v>0</v>
      </c>
      <c r="O51" s="127">
        <f>IF(AND(D50=$D$15,E50=$S$15),O50*$U$15*K50,IF(AND(D50=$D$15,E50=$S$16),O50*$U$16*K50,IF(AND(D50=$D$15,E50=$S$17),O50*$U$17*K50,IF(AND(D50=$D$15,E50=$S$18),O50*$U$18*K50,IF(AND(D50=$D$15,E50=$S$19),O50*$U$19*K50,IF(AND(D50=$D$15,E50=$S$20),O50*$U$20*K50,IF(AND(D50=$D$16,E50=$S$15),O50*$W$15*K50,IF(AND(D50=$D$16,E50=$S$16),O50*$W$16*K50,IF(AND(D50=$D$16,E50=$S$17),O50*$W$17*K50,IF(AND(D50=$D$16,E50=$S$18),O50*$W$18*K50,IF(AND(D50=$D$16,E50=$S$19),O50*$W$19*K50,IF(AND(D50=$D$16,E50=$S$20),O50*$W$20*K50,IF(AND(D50=$D$17,E50=$S$15),O50*$Y$15*K50,IF(AND(D50=$D$17,E50=$S$16),O50*$Y$16*K50,IF(AND(D50=$D$17,E50=$S$17),O50*$Y$17*K50,IF(AND(D50=$D$17,E50=$S$18),O50*$Y$18*K50,IF(AND(D50=$D$17,E50=$S$19),O50*$Y$19*K50,IF(AND(D50=$D$17,E50=$S$20),O50*$Y$20*K50,IF(AND(D50=$D$18,E50=$S$15),O50*$AA$15*K50,IF(AND(D50=$D$18,E50=$S$16),O50*$AA$16*K50,IF(AND(D50=$D$18,E50=$S$17),O50*$AA$17*K50,IF(AND(D50=$D$18,E50=$S$18),O50*$AA$18*K50,IF(AND(D50=$D$18,E50=$S$19),O50*$AA$19*K50,IF(AND(D50=$D$18,E50=$S$20),O50*$AA$20*K50,IF(AND(D50=$D$19,E50=$S$15),O50*$AC$15*K50,IF(AND(D50=$D$19,E50=$S$16),O50*$AC$16*K50,IF(AND(D50=$D$19,E50=$S$17),O50*$AC$17*K50,IF(AND(D50=$D$19,E50=$S$18),O50*$AC$18*K50,IF(AND(D50=$DE1050=$S$19),O50*$AC$19*K50,IF(AND(D50=$D$19,E50=$S$20),O50*$AC$20*K50,IF(AND(D50=$D$20,E50=$S$15),O50*$AE$15*K50,IF(AND(D50=$D$20,E50=$S$16),O50*$AE$16*K50,IF(AND(D50=$D$20,E50=$S$17),O50*$AE$17*K50,IF(AND(D50=$D$20,E50=$S$18),O50*$AE$18*K50,IF(AND(D50=$D$20,E50=$S$19),O50*$AE$19*K50,IF(AND(D50=$D$20,E50=$S$20),O50*$AE$20*K50,IF(AND(D50=$D$21,E50=$S$15),O50*$AG$15*K50,IF(AND(D50=$D$21,E50=$S$16),O50*$AG$16*K50,IF(AND(D50=$D$21,E50=$S$17),O50*$AG$17*K50,IF(AND(D50=$D$21,E50=$S$18),O50*$AG$18*K50,IF(AND(D50=$D$21,E50=$S$19),O50*$AG$19*K50,IF(AND(D50=$D$21,E50=$S$20),O50*$AG$20*K50,0))))))))))))))))))))))))))))))))))))))))))</f>
        <v>0</v>
      </c>
      <c r="P51" s="153"/>
      <c r="Q51" s="149"/>
      <c r="R51" s="151"/>
      <c r="S51" s="31"/>
      <c r="T51" s="31"/>
      <c r="U51" s="31"/>
      <c r="V51" s="31"/>
      <c r="W51" s="31"/>
      <c r="X51" s="31"/>
      <c r="Y51" s="31"/>
      <c r="Z51" s="36"/>
      <c r="AA51" s="36"/>
      <c r="AB51" s="32"/>
      <c r="AC51" s="32"/>
      <c r="AD51" s="32"/>
    </row>
    <row r="52" spans="1:30" x14ac:dyDescent="0.25">
      <c r="A52" s="158">
        <v>4</v>
      </c>
      <c r="B52" s="158"/>
      <c r="C52" s="160"/>
      <c r="D52" s="148"/>
      <c r="E52" s="148"/>
      <c r="F52" s="148"/>
      <c r="G52" s="143"/>
      <c r="H52" s="148"/>
      <c r="I52" s="148"/>
      <c r="J52" s="152"/>
      <c r="K52" s="154"/>
      <c r="L52" s="156"/>
      <c r="M52" s="95"/>
      <c r="N52" s="95">
        <f>+M52</f>
        <v>0</v>
      </c>
      <c r="O52" s="95"/>
      <c r="P52" s="152"/>
      <c r="Q52" s="148"/>
      <c r="R52" s="150"/>
      <c r="S52" s="31"/>
      <c r="T52" s="31"/>
      <c r="U52" s="31"/>
      <c r="V52" s="31"/>
      <c r="W52" s="31"/>
      <c r="X52" s="31"/>
      <c r="Y52" s="31"/>
      <c r="Z52" s="35"/>
      <c r="AA52" s="35"/>
      <c r="AB52" s="32"/>
      <c r="AC52" s="32"/>
      <c r="AD52" s="32"/>
    </row>
    <row r="53" spans="1:30" ht="15" hidden="1" customHeight="1" x14ac:dyDescent="0.25">
      <c r="A53" s="159"/>
      <c r="B53" s="159"/>
      <c r="C53" s="161"/>
      <c r="D53" s="149"/>
      <c r="E53" s="149"/>
      <c r="F53" s="149"/>
      <c r="G53" s="144"/>
      <c r="H53" s="149"/>
      <c r="I53" s="149"/>
      <c r="J53" s="153"/>
      <c r="K53" s="155"/>
      <c r="L53" s="157"/>
      <c r="M53" s="93">
        <f>IF(AND(D52=$D$15,E52=$S$15),M52*$U$15,IF(AND(D52=$D$15,E52=$S$16),M52*$U$16,IF(AND(D52=$D$15,E52=$S$17),M52*$U$17,IF(AND(D52=$D$15,E52=$S$18),M52*$U$18,IF(AND(D52=$D$15,E52=$S$19),M52*$U$19,IF(AND(D52=$D$15,E52=$S$20),M52*$U$20,IF(AND(D52=$D$16,E52=$S$15),M52*$W$15,IF(AND(D52=$D$16,E52=$S$16),M52*$W$16,IF(AND(D52=$D$16,E52=$S$17),M52*$W$17,IF(AND(D52=$D$16,E52=$S$18),M52*$W$18,IF(AND(D52=$D$16,E52=$S$19),M52*$W$19,IF(AND(D52=$D$16,E52=$S$20),M52*$W$20,IF(AND(D52=$D$17,E52=$S$15),M52*$Y$15,IF(AND(D52=$D$17,E52=$S$16),M52*$Y$16,IF(AND(D52=$D$17,E52=$S$17),M52*$Y$17,IF(AND(D52=$D$17,E52=$S$18),M52*$Y$18,IF(AND(D52=$D$17,E52=$S$19),M52*$Y$19,IF(AND(D52=$D$17,E52=$S$20),M52*$Y$20,IF(AND(D52=$D$18,E52=$S$15),M52*$AA$15,IF(AND(D52=$D$18,E52=$S$16),M52*$AA$16,IF(AND(D52=$D$18,E52=$S$17),M52*$AA$17,IF(AND(D52=$D$18,E52=$S$18),M52*$AA$18,IF(AND(D52=$D$18,E52=$S$19),M52*$AA$19,IF(AND(D52=$D$18,E52=$S$20),M52*$AA$20,IF(AND(D52=$D$19,E52=$S$15),M52*$AC$15,IF(AND(D52=$D$19,E52=$S$16),M52*$AC$16,IF(AND(D52=$D$19,E52=$S$17),M52*$AC$17,IF(AND(D52=$D$19,E52=$S$18),M52*$AC$18,IF(AND(D52=$D$19,E52=$S$19),M52*$AC$19,IF(AND(D52=$D$19,E52=$S$20),M52*$AC$20,IF(AND(D52=$D$20,E52=$S$15),M52*$AE$15,IF(AND(D52=$D$20,E52=$S$16),M52*$AE$16,IF(AND(D52=$D$20,E52=$S$17),M52*$AE$17,IF(AND(D52=$D$20,E52=$S$18),M52*$AE$18,IF(AND(D52=$D$20,E52=$S$19),M52*$AE$19,IF(AND(D52=$D$20,E52=$S$20),M52*$AE$20,IF(AND(D52=$D$21,E52=$S$15),M52*$AG$15,IF(AND(D52=$D$21,E52=$S$16),M52*$AG$16,IF(AND(D52=$D$21,E52=$S$17),M52*$AG$17,IF(AND(D52=$D$21,E52=$S$18),M52*$AG$18,IF(AND(D52=$D$21,E52=$S$19),M52*$AG$19,IF(AND(D52=$D$21,E52=$S$20),M52*$AG$20,0))))))))))))))))))))))))))))))))))))))))))</f>
        <v>0</v>
      </c>
      <c r="N53" s="126">
        <f>IF(AND(D52=$D$15,E52=$S$15),N52*$U$15*K52,IF(AND(D52=$D$15,E52=$S$16),N52*$U$16*K52,IF(AND(D52=$D$15,E52=$S$17),N52*$U$17*K52,IF(AND(D52=$D$15,E52=$S$18),N52*$U$18*K52,IF(AND(D52=$D$15,E52=$S$19),N52*$U$19*K52,IF(AND(D52=$D$15,E52=$S$20),N52*$U$20*K52,IF(AND(D52=$D$16,E52=$S$15),N52*$W$15*K52,IF(AND(D52=$D$16,E52=$S$16),N52*$W$16*K52,IF(AND(D52=$D$16,E52=$S$17),N52*$W$17*K52,IF(AND(D52=$D$16,E52=$S$18),N52*$W$18*K52,IF(AND(D52=$D$16,E52=$S$19),N52*$W$19*K52,IF(AND(D52=$D$16,E52=$S$20),N52*$W$20*K52,IF(AND(D52=$D$17,E52=$S$15),N52*$Y$15*K52,IF(AND(D52=$D$17,E52=$S$16),N52*$Y$16*K52,IF(AND(D52=$D$17,E52=$S$17),N52*$Y$17*K52,IF(AND(D52=$D$17,E52=$S$18),N52*$Y$18*K52,IF(AND(D52=$D$17,E52=$S$19),N52*$Y$19*K52,IF(AND(D52=$D$17,E52=$S$20),N52*$Y$20*K52,IF(AND(D52=$D$18,E52=$S$15),N52*$AA$15*K52,IF(AND(D52=$D$18,E52=$S$16),N52*$AA$16*K52,IF(AND(D52=$D$18,E52=$S$17),N52*$AA$17*K52,IF(AND(D52=$D$18,E52=$S$18),N52*$AA$18*K52,IF(AND(D52=$D$18,E52=$S$19),N52*$AA$19*K52,IF(AND(D52=$D$18,E52=$S$20),N52*$AA$20*K52,IF(AND(D52=$D$19,E52=$S$15),N52*$AC$15*K52,IF(AND(D52=$D$19,E52=$S$16),N52*$AC$16*K52,IF(AND(D52=$D$19,E52=$S$17),N52*$AC$17*K52,IF(AND(D52=$D$19,E52=$S$18),N52*$AC$18*K52,IF(AND(D52=$DE1052=$S$19),N52*$AC$19*K52,IF(AND(D52=$D$19,E52=$S$20),N52*$AC$20*K52,IF(AND(D52=$D$20,E52=$S$15),N52*$AE$15*K52,IF(AND(D52=$D$20,E52=$S$16),N52*$AE$16*K52,IF(AND(D52=$D$20,E52=$S$17),N52*$AE$17*K52,IF(AND(D52=$D$20,E52=$S$18),N52*$AE$18*K52,IF(AND(D52=$D$20,E52=$S$19),N52*$AE$19*K52,IF(AND(D52=$D$20,E52=$S$20),N52*$AE$20*K52,IF(AND(D52=$D$21,E52=$S$15),N52*$AG$15*K52,IF(AND(D52=$D$21,E52=$S$16),N52*$AG$16*K52,IF(AND(D52=$D$21,E52=$S$17),N52*$AG$17*K52,IF(AND(D52=$D$21,E52=$S$18),N52*$AG$18*K52,IF(AND(D52=$D$21,E52=$S$19),N52*$AG$19*K52,IF(AND(D52=$D$21,E52=$S$20),N52*$AG$20*K52,0))))))))))))))))))))))))))))))))))))))))))</f>
        <v>0</v>
      </c>
      <c r="O53" s="127">
        <f>IF(AND(D52=$D$15,E52=$S$15),O52*$U$15*K52,IF(AND(D52=$D$15,E52=$S$16),O52*$U$16*K52,IF(AND(D52=$D$15,E52=$S$17),O52*$U$17*K52,IF(AND(D52=$D$15,E52=$S$18),O52*$U$18*K52,IF(AND(D52=$D$15,E52=$S$19),O52*$U$19*K52,IF(AND(D52=$D$15,E52=$S$20),O52*$U$20*K52,IF(AND(D52=$D$16,E52=$S$15),O52*$W$15*K52,IF(AND(D52=$D$16,E52=$S$16),O52*$W$16*K52,IF(AND(D52=$D$16,E52=$S$17),O52*$W$17*K52,IF(AND(D52=$D$16,E52=$S$18),O52*$W$18*K52,IF(AND(D52=$D$16,E52=$S$19),O52*$W$19*K52,IF(AND(D52=$D$16,E52=$S$20),O52*$W$20*K52,IF(AND(D52=$D$17,E52=$S$15),O52*$Y$15*K52,IF(AND(D52=$D$17,E52=$S$16),O52*$Y$16*K52,IF(AND(D52=$D$17,E52=$S$17),O52*$Y$17*K52,IF(AND(D52=$D$17,E52=$S$18),O52*$Y$18*K52,IF(AND(D52=$D$17,E52=$S$19),O52*$Y$19*K52,IF(AND(D52=$D$17,E52=$S$20),O52*$Y$20*K52,IF(AND(D52=$D$18,E52=$S$15),O52*$AA$15*K52,IF(AND(D52=$D$18,E52=$S$16),O52*$AA$16*K52,IF(AND(D52=$D$18,E52=$S$17),O52*$AA$17*K52,IF(AND(D52=$D$18,E52=$S$18),O52*$AA$18*K52,IF(AND(D52=$D$18,E52=$S$19),O52*$AA$19*K52,IF(AND(D52=$D$18,E52=$S$20),O52*$AA$20*K52,IF(AND(D52=$D$19,E52=$S$15),O52*$AC$15*K52,IF(AND(D52=$D$19,E52=$S$16),O52*$AC$16*K52,IF(AND(D52=$D$19,E52=$S$17),O52*$AC$17*K52,IF(AND(D52=$D$19,E52=$S$18),O52*$AC$18*K52,IF(AND(D52=$DE1052=$S$19),O52*$AC$19*K52,IF(AND(D52=$D$19,E52=$S$20),O52*$AC$20*K52,IF(AND(D52=$D$20,E52=$S$15),O52*$AE$15*K52,IF(AND(D52=$D$20,E52=$S$16),O52*$AE$16*K52,IF(AND(D52=$D$20,E52=$S$17),O52*$AE$17*K52,IF(AND(D52=$D$20,E52=$S$18),O52*$AE$18*K52,IF(AND(D52=$D$20,E52=$S$19),O52*$AE$19*K52,IF(AND(D52=$D$20,E52=$S$20),O52*$AE$20*K52,IF(AND(D52=$D$21,E52=$S$15),O52*$AG$15*K52,IF(AND(D52=$D$21,E52=$S$16),O52*$AG$16*K52,IF(AND(D52=$D$21,E52=$S$17),O52*$AG$17*K52,IF(AND(D52=$D$21,E52=$S$18),O52*$AG$18*K52,IF(AND(D52=$D$21,E52=$S$19),O52*$AG$19*K52,IF(AND(D52=$D$21,E52=$S$20),O52*$AG$20*K52,0))))))))))))))))))))))))))))))))))))))))))</f>
        <v>0</v>
      </c>
      <c r="P53" s="153"/>
      <c r="Q53" s="149"/>
      <c r="R53" s="151"/>
      <c r="S53" s="31"/>
      <c r="T53" s="31"/>
      <c r="U53" s="31"/>
      <c r="V53" s="31"/>
      <c r="W53" s="31"/>
      <c r="X53" s="31"/>
      <c r="Y53" s="31"/>
      <c r="Z53" s="36"/>
      <c r="AA53" s="36"/>
      <c r="AB53" s="32"/>
      <c r="AC53" s="32"/>
      <c r="AD53" s="32"/>
    </row>
    <row r="54" spans="1:30" x14ac:dyDescent="0.25">
      <c r="A54" s="158">
        <v>5</v>
      </c>
      <c r="B54" s="158"/>
      <c r="C54" s="160"/>
      <c r="D54" s="148"/>
      <c r="E54" s="148"/>
      <c r="F54" s="148"/>
      <c r="G54" s="143"/>
      <c r="H54" s="148"/>
      <c r="I54" s="148"/>
      <c r="J54" s="152"/>
      <c r="K54" s="154"/>
      <c r="L54" s="156"/>
      <c r="M54" s="95"/>
      <c r="N54" s="95">
        <f>+M54</f>
        <v>0</v>
      </c>
      <c r="O54" s="95"/>
      <c r="P54" s="152"/>
      <c r="Q54" s="148"/>
      <c r="R54" s="150"/>
      <c r="S54" s="31"/>
      <c r="T54" s="31"/>
      <c r="U54" s="31"/>
      <c r="V54" s="31"/>
      <c r="W54" s="31"/>
      <c r="X54" s="31"/>
      <c r="Y54" s="31"/>
      <c r="Z54" s="35"/>
      <c r="AA54" s="35"/>
      <c r="AB54" s="32"/>
      <c r="AC54" s="32"/>
      <c r="AD54" s="32"/>
    </row>
    <row r="55" spans="1:30" ht="15" hidden="1" customHeight="1" x14ac:dyDescent="0.25">
      <c r="A55" s="159"/>
      <c r="B55" s="159"/>
      <c r="C55" s="161"/>
      <c r="D55" s="149"/>
      <c r="E55" s="149"/>
      <c r="F55" s="149"/>
      <c r="G55" s="144"/>
      <c r="H55" s="149"/>
      <c r="I55" s="149"/>
      <c r="J55" s="153"/>
      <c r="K55" s="155"/>
      <c r="L55" s="157"/>
      <c r="M55" s="93">
        <f>IF(AND(D54=$D$15,E54=$S$15),M54*$U$15,IF(AND(D54=$D$15,E54=$S$16),M54*$U$16,IF(AND(D54=$D$15,E54=$S$17),M54*$U$17,IF(AND(D54=$D$15,E54=$S$18),M54*$U$18,IF(AND(D54=$D$15,E54=$S$19),M54*$U$19,IF(AND(D54=$D$15,E54=$S$20),M54*$U$20,IF(AND(D54=$D$16,E54=$S$15),M54*$W$15,IF(AND(D54=$D$16,E54=$S$16),M54*$W$16,IF(AND(D54=$D$16,E54=$S$17),M54*$W$17,IF(AND(D54=$D$16,E54=$S$18),M54*$W$18,IF(AND(D54=$D$16,E54=$S$19),M54*$W$19,IF(AND(D54=$D$16,E54=$S$20),M54*$W$20,IF(AND(D54=$D$17,E54=$S$15),M54*$Y$15,IF(AND(D54=$D$17,E54=$S$16),M54*$Y$16,IF(AND(D54=$D$17,E54=$S$17),M54*$Y$17,IF(AND(D54=$D$17,E54=$S$18),M54*$Y$18,IF(AND(D54=$D$17,E54=$S$19),M54*$Y$19,IF(AND(D54=$D$17,E54=$S$20),M54*$Y$20,IF(AND(D54=$D$18,E54=$S$15),M54*$AA$15,IF(AND(D54=$D$18,E54=$S$16),M54*$AA$16,IF(AND(D54=$D$18,E54=$S$17),M54*$AA$17,IF(AND(D54=$D$18,E54=$S$18),M54*$AA$18,IF(AND(D54=$D$18,E54=$S$19),M54*$AA$19,IF(AND(D54=$D$18,E54=$S$20),M54*$AA$20,IF(AND(D54=$D$19,E54=$S$15),M54*$AC$15,IF(AND(D54=$D$19,E54=$S$16),M54*$AC$16,IF(AND(D54=$D$19,E54=$S$17),M54*$AC$17,IF(AND(D54=$D$19,E54=$S$18),M54*$AC$18,IF(AND(D54=$D$19,E54=$S$19),M54*$AC$19,IF(AND(D54=$D$19,E54=$S$20),M54*$AC$20,IF(AND(D54=$D$20,E54=$S$15),M54*$AE$15,IF(AND(D54=$D$20,E54=$S$16),M54*$AE$16,IF(AND(D54=$D$20,E54=$S$17),M54*$AE$17,IF(AND(D54=$D$20,E54=$S$18),M54*$AE$18,IF(AND(D54=$D$20,E54=$S$19),M54*$AE$19,IF(AND(D54=$D$20,E54=$S$20),M54*$AE$20,IF(AND(D54=$D$21,E54=$S$15),M54*$AG$15,IF(AND(D54=$D$21,E54=$S$16),M54*$AG$16,IF(AND(D54=$D$21,E54=$S$17),M54*$AG$17,IF(AND(D54=$D$21,E54=$S$18),M54*$AG$18,IF(AND(D54=$D$21,E54=$S$19),M54*$AG$19,IF(AND(D54=$D$21,E54=$S$20),M54*$AG$20,0))))))))))))))))))))))))))))))))))))))))))</f>
        <v>0</v>
      </c>
      <c r="N55" s="126">
        <f>IF(AND(D54=$D$15,E54=$S$15),N54*$U$15*K54,IF(AND(D54=$D$15,E54=$S$16),N54*$U$16*K54,IF(AND(D54=$D$15,E54=$S$17),N54*$U$17*K54,IF(AND(D54=$D$15,E54=$S$18),N54*$U$18*K54,IF(AND(D54=$D$15,E54=$S$19),N54*$U$19*K54,IF(AND(D54=$D$15,E54=$S$20),N54*$U$20*K54,IF(AND(D54=$D$16,E54=$S$15),N54*$W$15*K54,IF(AND(D54=$D$16,E54=$S$16),N54*$W$16*K54,IF(AND(D54=$D$16,E54=$S$17),N54*$W$17*K54,IF(AND(D54=$D$16,E54=$S$18),N54*$W$18*K54,IF(AND(D54=$D$16,E54=$S$19),N54*$W$19*K54,IF(AND(D54=$D$16,E54=$S$20),N54*$W$20*K54,IF(AND(D54=$D$17,E54=$S$15),N54*$Y$15*K54,IF(AND(D54=$D$17,E54=$S$16),N54*$Y$16*K54,IF(AND(D54=$D$17,E54=$S$17),N54*$Y$17*K54,IF(AND(D54=$D$17,E54=$S$18),N54*$Y$18*K54,IF(AND(D54=$D$17,E54=$S$19),N54*$Y$19*K54,IF(AND(D54=$D$17,E54=$S$20),N54*$Y$20*K54,IF(AND(D54=$D$18,E54=$S$15),N54*$AA$15*K54,IF(AND(D54=$D$18,E54=$S$16),N54*$AA$16*K54,IF(AND(D54=$D$18,E54=$S$17),N54*$AA$17*K54,IF(AND(D54=$D$18,E54=$S$18),N54*$AA$18*K54,IF(AND(D54=$D$18,E54=$S$19),N54*$AA$19*K54,IF(AND(D54=$D$18,E54=$S$20),N54*$AA$20*K54,IF(AND(D54=$D$19,E54=$S$15),N54*$AC$15*K54,IF(AND(D54=$D$19,E54=$S$16),N54*$AC$16*K54,IF(AND(D54=$D$19,E54=$S$17),N54*$AC$17*K54,IF(AND(D54=$D$19,E54=$S$18),N54*$AC$18*K54,IF(AND(D54=$DE1054=$S$19),N54*$AC$19*K54,IF(AND(D54=$D$19,E54=$S$20),N54*$AC$20*K54,IF(AND(D54=$D$20,E54=$S$15),N54*$AE$15*K54,IF(AND(D54=$D$20,E54=$S$16),N54*$AE$16*K54,IF(AND(D54=$D$20,E54=$S$17),N54*$AE$17*K54,IF(AND(D54=$D$20,E54=$S$18),N54*$AE$18*K54,IF(AND(D54=$D$20,E54=$S$19),N54*$AE$19*K54,IF(AND(D54=$D$20,E54=$S$20),N54*$AE$20*K54,IF(AND(D54=$D$21,E54=$S$15),N54*$AG$15*K54,IF(AND(D54=$D$21,E54=$S$16),N54*$AG$16*K54,IF(AND(D54=$D$21,E54=$S$17),N54*$AG$17*K54,IF(AND(D54=$D$21,E54=$S$18),N54*$AG$18*K54,IF(AND(D54=$D$21,E54=$S$19),N54*$AG$19*K54,IF(AND(D54=$D$21,E54=$S$20),N54*$AG$20*K54,0))))))))))))))))))))))))))))))))))))))))))</f>
        <v>0</v>
      </c>
      <c r="O55" s="127">
        <f>IF(AND(D54=$D$15,E54=$S$15),O54*$U$15*K54,IF(AND(D54=$D$15,E54=$S$16),O54*$U$16*K54,IF(AND(D54=$D$15,E54=$S$17),O54*$U$17*K54,IF(AND(D54=$D$15,E54=$S$18),O54*$U$18*K54,IF(AND(D54=$D$15,E54=$S$19),O54*$U$19*K54,IF(AND(D54=$D$15,E54=$S$20),O54*$U$20*K54,IF(AND(D54=$D$16,E54=$S$15),O54*$W$15*K54,IF(AND(D54=$D$16,E54=$S$16),O54*$W$16*K54,IF(AND(D54=$D$16,E54=$S$17),O54*$W$17*K54,IF(AND(D54=$D$16,E54=$S$18),O54*$W$18*K54,IF(AND(D54=$D$16,E54=$S$19),O54*$W$19*K54,IF(AND(D54=$D$16,E54=$S$20),O54*$W$20*K54,IF(AND(D54=$D$17,E54=$S$15),O54*$Y$15*K54,IF(AND(D54=$D$17,E54=$S$16),O54*$Y$16*K54,IF(AND(D54=$D$17,E54=$S$17),O54*$Y$17*K54,IF(AND(D54=$D$17,E54=$S$18),O54*$Y$18*K54,IF(AND(D54=$D$17,E54=$S$19),O54*$Y$19*K54,IF(AND(D54=$D$17,E54=$S$20),O54*$Y$20*K54,IF(AND(D54=$D$18,E54=$S$15),O54*$AA$15*K54,IF(AND(D54=$D$18,E54=$S$16),O54*$AA$16*K54,IF(AND(D54=$D$18,E54=$S$17),O54*$AA$17*K54,IF(AND(D54=$D$18,E54=$S$18),O54*$AA$18*K54,IF(AND(D54=$D$18,E54=$S$19),O54*$AA$19*K54,IF(AND(D54=$D$18,E54=$S$20),O54*$AA$20*K54,IF(AND(D54=$D$19,E54=$S$15),O54*$AC$15*K54,IF(AND(D54=$D$19,E54=$S$16),O54*$AC$16*K54,IF(AND(D54=$D$19,E54=$S$17),O54*$AC$17*K54,IF(AND(D54=$D$19,E54=$S$18),O54*$AC$18*K54,IF(AND(D54=$DE1054=$S$19),O54*$AC$19*K54,IF(AND(D54=$D$19,E54=$S$20),O54*$AC$20*K54,IF(AND(D54=$D$20,E54=$S$15),O54*$AE$15*K54,IF(AND(D54=$D$20,E54=$S$16),O54*$AE$16*K54,IF(AND(D54=$D$20,E54=$S$17),O54*$AE$17*K54,IF(AND(D54=$D$20,E54=$S$18),O54*$AE$18*K54,IF(AND(D54=$D$20,E54=$S$19),O54*$AE$19*K54,IF(AND(D54=$D$20,E54=$S$20),O54*$AE$20*K54,IF(AND(D54=$D$21,E54=$S$15),O54*$AG$15*K54,IF(AND(D54=$D$21,E54=$S$16),O54*$AG$16*K54,IF(AND(D54=$D$21,E54=$S$17),O54*$AG$17*K54,IF(AND(D54=$D$21,E54=$S$18),O54*$AG$18*K54,IF(AND(D54=$D$21,E54=$S$19),O54*$AG$19*K54,IF(AND(D54=$D$21,E54=$S$20),O54*$AG$20*K54,0))))))))))))))))))))))))))))))))))))))))))</f>
        <v>0</v>
      </c>
      <c r="P55" s="153"/>
      <c r="Q55" s="149"/>
      <c r="R55" s="151"/>
      <c r="S55" s="31"/>
      <c r="T55" s="31"/>
      <c r="U55" s="31"/>
      <c r="V55" s="31"/>
      <c r="W55" s="31"/>
      <c r="X55" s="31"/>
      <c r="Y55" s="31"/>
      <c r="Z55" s="36"/>
      <c r="AA55" s="36"/>
      <c r="AB55" s="32"/>
      <c r="AC55" s="32"/>
      <c r="AD55" s="32"/>
    </row>
    <row r="56" spans="1:30" x14ac:dyDescent="0.25">
      <c r="A56" s="158">
        <v>6</v>
      </c>
      <c r="B56" s="158"/>
      <c r="C56" s="160"/>
      <c r="D56" s="148"/>
      <c r="E56" s="148"/>
      <c r="F56" s="148"/>
      <c r="G56" s="143"/>
      <c r="H56" s="148"/>
      <c r="I56" s="148"/>
      <c r="J56" s="152"/>
      <c r="K56" s="154"/>
      <c r="L56" s="156"/>
      <c r="M56" s="95"/>
      <c r="N56" s="95">
        <f>+M56</f>
        <v>0</v>
      </c>
      <c r="O56" s="95"/>
      <c r="P56" s="152"/>
      <c r="Q56" s="148"/>
      <c r="R56" s="150"/>
      <c r="S56" s="31"/>
      <c r="T56" s="31"/>
      <c r="U56" s="31"/>
      <c r="V56" s="31"/>
      <c r="W56" s="31"/>
      <c r="X56" s="31"/>
      <c r="Y56" s="31"/>
      <c r="Z56" s="35"/>
      <c r="AA56" s="35"/>
      <c r="AB56" s="32"/>
      <c r="AC56" s="32"/>
      <c r="AD56" s="32"/>
    </row>
    <row r="57" spans="1:30" ht="15" hidden="1" customHeight="1" x14ac:dyDescent="0.25">
      <c r="A57" s="159"/>
      <c r="B57" s="159"/>
      <c r="C57" s="161"/>
      <c r="D57" s="149"/>
      <c r="E57" s="149"/>
      <c r="F57" s="149"/>
      <c r="G57" s="144"/>
      <c r="H57" s="149"/>
      <c r="I57" s="149"/>
      <c r="J57" s="153"/>
      <c r="K57" s="155"/>
      <c r="L57" s="157"/>
      <c r="M57" s="93">
        <f>IF(AND(D56=$D$15,E56=$S$15),M56*$U$15,IF(AND(D56=$D$15,E56=$S$16),M56*$U$16,IF(AND(D56=$D$15,E56=$S$17),M56*$U$17,IF(AND(D56=$D$15,E56=$S$18),M56*$U$18,IF(AND(D56=$D$15,E56=$S$19),M56*$U$19,IF(AND(D56=$D$15,E56=$S$20),M56*$U$20,IF(AND(D56=$D$16,E56=$S$15),M56*$W$15,IF(AND(D56=$D$16,E56=$S$16),M56*$W$16,IF(AND(D56=$D$16,E56=$S$17),M56*$W$17,IF(AND(D56=$D$16,E56=$S$18),M56*$W$18,IF(AND(D56=$D$16,E56=$S$19),M56*$W$19,IF(AND(D56=$D$16,E56=$S$20),M56*$W$20,IF(AND(D56=$D$17,E56=$S$15),M56*$Y$15,IF(AND(D56=$D$17,E56=$S$16),M56*$Y$16,IF(AND(D56=$D$17,E56=$S$17),M56*$Y$17,IF(AND(D56=$D$17,E56=$S$18),M56*$Y$18,IF(AND(D56=$D$17,E56=$S$19),M56*$Y$19,IF(AND(D56=$D$17,E56=$S$20),M56*$Y$20,IF(AND(D56=$D$18,E56=$S$15),M56*$AA$15,IF(AND(D56=$D$18,E56=$S$16),M56*$AA$16,IF(AND(D56=$D$18,E56=$S$17),M56*$AA$17,IF(AND(D56=$D$18,E56=$S$18),M56*$AA$18,IF(AND(D56=$D$18,E56=$S$19),M56*$AA$19,IF(AND(D56=$D$18,E56=$S$20),M56*$AA$20,IF(AND(D56=$D$19,E56=$S$15),M56*$AC$15,IF(AND(D56=$D$19,E56=$S$16),M56*$AC$16,IF(AND(D56=$D$19,E56=$S$17),M56*$AC$17,IF(AND(D56=$D$19,E56=$S$18),M56*$AC$18,IF(AND(D56=$D$19,E56=$S$19),M56*$AC$19,IF(AND(D56=$D$19,E56=$S$20),M56*$AC$20,IF(AND(D56=$D$20,E56=$S$15),M56*$AE$15,IF(AND(D56=$D$20,E56=$S$16),M56*$AE$16,IF(AND(D56=$D$20,E56=$S$17),M56*$AE$17,IF(AND(D56=$D$20,E56=$S$18),M56*$AE$18,IF(AND(D56=$D$20,E56=$S$19),M56*$AE$19,IF(AND(D56=$D$20,E56=$S$20),M56*$AE$20,IF(AND(D56=$D$21,E56=$S$15),M56*$AG$15,IF(AND(D56=$D$21,E56=$S$16),M56*$AG$16,IF(AND(D56=$D$21,E56=$S$17),M56*$AG$17,IF(AND(D56=$D$21,E56=$S$18),M56*$AG$18,IF(AND(D56=$D$21,E56=$S$19),M56*$AG$19,IF(AND(D56=$D$21,E56=$S$20),M56*$AG$20,0))))))))))))))))))))))))))))))))))))))))))</f>
        <v>0</v>
      </c>
      <c r="N57" s="126">
        <f>IF(AND(D56=$D$15,E56=$S$15),N56*$U$15*K56,IF(AND(D56=$D$15,E56=$S$16),N56*$U$16*K56,IF(AND(D56=$D$15,E56=$S$17),N56*$U$17*K56,IF(AND(D56=$D$15,E56=$S$18),N56*$U$18*K56,IF(AND(D56=$D$15,E56=$S$19),N56*$U$19*K56,IF(AND(D56=$D$15,E56=$S$20),N56*$U$20*K56,IF(AND(D56=$D$16,E56=$S$15),N56*$W$15*K56,IF(AND(D56=$D$16,E56=$S$16),N56*$W$16*K56,IF(AND(D56=$D$16,E56=$S$17),N56*$W$17*K56,IF(AND(D56=$D$16,E56=$S$18),N56*$W$18*K56,IF(AND(D56=$D$16,E56=$S$19),N56*$W$19*K56,IF(AND(D56=$D$16,E56=$S$20),N56*$W$20*K56,IF(AND(D56=$D$17,E56=$S$15),N56*$Y$15*K56,IF(AND(D56=$D$17,E56=$S$16),N56*$Y$16*K56,IF(AND(D56=$D$17,E56=$S$17),N56*$Y$17*K56,IF(AND(D56=$D$17,E56=$S$18),N56*$Y$18*K56,IF(AND(D56=$D$17,E56=$S$19),N56*$Y$19*K56,IF(AND(D56=$D$17,E56=$S$20),N56*$Y$20*K56,IF(AND(D56=$D$18,E56=$S$15),N56*$AA$15*K56,IF(AND(D56=$D$18,E56=$S$16),N56*$AA$16*K56,IF(AND(D56=$D$18,E56=$S$17),N56*$AA$17*K56,IF(AND(D56=$D$18,E56=$S$18),N56*$AA$18*K56,IF(AND(D56=$D$18,E56=$S$19),N56*$AA$19*K56,IF(AND(D56=$D$18,E56=$S$20),N56*$AA$20*K56,IF(AND(D56=$D$19,E56=$S$15),N56*$AC$15*K56,IF(AND(D56=$D$19,E56=$S$16),N56*$AC$16*K56,IF(AND(D56=$D$19,E56=$S$17),N56*$AC$17*K56,IF(AND(D56=$D$19,E56=$S$18),N56*$AC$18*K56,IF(AND(D56=$DE1056=$S$19),N56*$AC$19*K56,IF(AND(D56=$D$19,E56=$S$20),N56*$AC$20*K56,IF(AND(D56=$D$20,E56=$S$15),N56*$AE$15*K56,IF(AND(D56=$D$20,E56=$S$16),N56*$AE$16*K56,IF(AND(D56=$D$20,E56=$S$17),N56*$AE$17*K56,IF(AND(D56=$D$20,E56=$S$18),N56*$AE$18*K56,IF(AND(D56=$D$20,E56=$S$19),N56*$AE$19*K56,IF(AND(D56=$D$20,E56=$S$20),N56*$AE$20*K56,IF(AND(D56=$D$21,E56=$S$15),N56*$AG$15*K56,IF(AND(D56=$D$21,E56=$S$16),N56*$AG$16*K56,IF(AND(D56=$D$21,E56=$S$17),N56*$AG$17*K56,IF(AND(D56=$D$21,E56=$S$18),N56*$AG$18*K56,IF(AND(D56=$D$21,E56=$S$19),N56*$AG$19*K56,IF(AND(D56=$D$21,E56=$S$20),N56*$AG$20*K56,0))))))))))))))))))))))))))))))))))))))))))</f>
        <v>0</v>
      </c>
      <c r="O57" s="127">
        <f>IF(AND(D56=$D$15,E56=$S$15),O56*$U$15*K56,IF(AND(D56=$D$15,E56=$S$16),O56*$U$16*K56,IF(AND(D56=$D$15,E56=$S$17),O56*$U$17*K56,IF(AND(D56=$D$15,E56=$S$18),O56*$U$18*K56,IF(AND(D56=$D$15,E56=$S$19),O56*$U$19*K56,IF(AND(D56=$D$15,E56=$S$20),O56*$U$20*K56,IF(AND(D56=$D$16,E56=$S$15),O56*$W$15*K56,IF(AND(D56=$D$16,E56=$S$16),O56*$W$16*K56,IF(AND(D56=$D$16,E56=$S$17),O56*$W$17*K56,IF(AND(D56=$D$16,E56=$S$18),O56*$W$18*K56,IF(AND(D56=$D$16,E56=$S$19),O56*$W$19*K56,IF(AND(D56=$D$16,E56=$S$20),O56*$W$20*K56,IF(AND(D56=$D$17,E56=$S$15),O56*$Y$15*K56,IF(AND(D56=$D$17,E56=$S$16),O56*$Y$16*K56,IF(AND(D56=$D$17,E56=$S$17),O56*$Y$17*K56,IF(AND(D56=$D$17,E56=$S$18),O56*$Y$18*K56,IF(AND(D56=$D$17,E56=$S$19),O56*$Y$19*K56,IF(AND(D56=$D$17,E56=$S$20),O56*$Y$20*K56,IF(AND(D56=$D$18,E56=$S$15),O56*$AA$15*K56,IF(AND(D56=$D$18,E56=$S$16),O56*$AA$16*K56,IF(AND(D56=$D$18,E56=$S$17),O56*$AA$17*K56,IF(AND(D56=$D$18,E56=$S$18),O56*$AA$18*K56,IF(AND(D56=$D$18,E56=$S$19),O56*$AA$19*K56,IF(AND(D56=$D$18,E56=$S$20),O56*$AA$20*K56,IF(AND(D56=$D$19,E56=$S$15),O56*$AC$15*K56,IF(AND(D56=$D$19,E56=$S$16),O56*$AC$16*K56,IF(AND(D56=$D$19,E56=$S$17),O56*$AC$17*K56,IF(AND(D56=$D$19,E56=$S$18),O56*$AC$18*K56,IF(AND(D56=$DE1056=$S$19),O56*$AC$19*K56,IF(AND(D56=$D$19,E56=$S$20),O56*$AC$20*K56,IF(AND(D56=$D$20,E56=$S$15),O56*$AE$15*K56,IF(AND(D56=$D$20,E56=$S$16),O56*$AE$16*K56,IF(AND(D56=$D$20,E56=$S$17),O56*$AE$17*K56,IF(AND(D56=$D$20,E56=$S$18),O56*$AE$18*K56,IF(AND(D56=$D$20,E56=$S$19),O56*$AE$19*K56,IF(AND(D56=$D$20,E56=$S$20),O56*$AE$20*K56,IF(AND(D56=$D$21,E56=$S$15),O56*$AG$15*K56,IF(AND(D56=$D$21,E56=$S$16),O56*$AG$16*K56,IF(AND(D56=$D$21,E56=$S$17),O56*$AG$17*K56,IF(AND(D56=$D$21,E56=$S$18),O56*$AG$18*K56,IF(AND(D56=$D$21,E56=$S$19),O56*$AG$19*K56,IF(AND(D56=$D$21,E56=$S$20),O56*$AG$20*K56,0))))))))))))))))))))))))))))))))))))))))))</f>
        <v>0</v>
      </c>
      <c r="P57" s="153"/>
      <c r="Q57" s="149"/>
      <c r="R57" s="151"/>
      <c r="S57" s="31"/>
      <c r="T57" s="31"/>
      <c r="U57" s="31"/>
      <c r="V57" s="31"/>
      <c r="W57" s="31"/>
      <c r="X57" s="31"/>
      <c r="Y57" s="31"/>
      <c r="Z57" s="36"/>
      <c r="AA57" s="36"/>
      <c r="AB57" s="32"/>
      <c r="AC57" s="32"/>
      <c r="AD57" s="32"/>
    </row>
    <row r="58" spans="1:30" x14ac:dyDescent="0.25">
      <c r="A58" s="158">
        <v>7</v>
      </c>
      <c r="B58" s="158"/>
      <c r="C58" s="160"/>
      <c r="D58" s="148"/>
      <c r="E58" s="148"/>
      <c r="F58" s="148"/>
      <c r="G58" s="143"/>
      <c r="H58" s="148"/>
      <c r="I58" s="148"/>
      <c r="J58" s="152"/>
      <c r="K58" s="154"/>
      <c r="L58" s="156"/>
      <c r="M58" s="95"/>
      <c r="N58" s="95">
        <f>+M58</f>
        <v>0</v>
      </c>
      <c r="O58" s="95"/>
      <c r="P58" s="152"/>
      <c r="Q58" s="148"/>
      <c r="R58" s="150"/>
      <c r="S58" s="31"/>
      <c r="T58" s="31"/>
      <c r="U58" s="31"/>
      <c r="V58" s="31"/>
      <c r="W58" s="31"/>
      <c r="X58" s="31"/>
      <c r="Y58" s="31"/>
      <c r="Z58" s="35"/>
      <c r="AA58" s="35"/>
      <c r="AB58" s="32"/>
      <c r="AC58" s="32"/>
      <c r="AD58" s="32"/>
    </row>
    <row r="59" spans="1:30" ht="15" hidden="1" customHeight="1" x14ac:dyDescent="0.25">
      <c r="A59" s="159"/>
      <c r="B59" s="159"/>
      <c r="C59" s="161"/>
      <c r="D59" s="149"/>
      <c r="E59" s="149"/>
      <c r="F59" s="149"/>
      <c r="G59" s="144"/>
      <c r="H59" s="149"/>
      <c r="I59" s="149"/>
      <c r="J59" s="153"/>
      <c r="K59" s="155"/>
      <c r="L59" s="157"/>
      <c r="M59" s="93">
        <f>IF(AND(D58=$D$15,E58=$S$15),M58*$U$15,IF(AND(D58=$D$15,E58=$S$16),M58*$U$16,IF(AND(D58=$D$15,E58=$S$17),M58*$U$17,IF(AND(D58=$D$15,E58=$S$18),M58*$U$18,IF(AND(D58=$D$15,E58=$S$19),M58*$U$19,IF(AND(D58=$D$15,E58=$S$20),M58*$U$20,IF(AND(D58=$D$16,E58=$S$15),M58*$W$15,IF(AND(D58=$D$16,E58=$S$16),M58*$W$16,IF(AND(D58=$D$16,E58=$S$17),M58*$W$17,IF(AND(D58=$D$16,E58=$S$18),M58*$W$18,IF(AND(D58=$D$16,E58=$S$19),M58*$W$19,IF(AND(D58=$D$16,E58=$S$20),M58*$W$20,IF(AND(D58=$D$17,E58=$S$15),M58*$Y$15,IF(AND(D58=$D$17,E58=$S$16),M58*$Y$16,IF(AND(D58=$D$17,E58=$S$17),M58*$Y$17,IF(AND(D58=$D$17,E58=$S$18),M58*$Y$18,IF(AND(D58=$D$17,E58=$S$19),M58*$Y$19,IF(AND(D58=$D$17,E58=$S$20),M58*$Y$20,IF(AND(D58=$D$18,E58=$S$15),M58*$AA$15,IF(AND(D58=$D$18,E58=$S$16),M58*$AA$16,IF(AND(D58=$D$18,E58=$S$17),M58*$AA$17,IF(AND(D58=$D$18,E58=$S$18),M58*$AA$18,IF(AND(D58=$D$18,E58=$S$19),M58*$AA$19,IF(AND(D58=$D$18,E58=$S$20),M58*$AA$20,IF(AND(D58=$D$19,E58=$S$15),M58*$AC$15,IF(AND(D58=$D$19,E58=$S$16),M58*$AC$16,IF(AND(D58=$D$19,E58=$S$17),M58*$AC$17,IF(AND(D58=$D$19,E58=$S$18),M58*$AC$18,IF(AND(D58=$D$19,E58=$S$19),M58*$AC$19,IF(AND(D58=$D$19,E58=$S$20),M58*$AC$20,IF(AND(D58=$D$20,E58=$S$15),M58*$AE$15,IF(AND(D58=$D$20,E58=$S$16),M58*$AE$16,IF(AND(D58=$D$20,E58=$S$17),M58*$AE$17,IF(AND(D58=$D$20,E58=$S$18),M58*$AE$18,IF(AND(D58=$D$20,E58=$S$19),M58*$AE$19,IF(AND(D58=$D$20,E58=$S$20),M58*$AE$20,IF(AND(D58=$D$21,E58=$S$15),M58*$AG$15,IF(AND(D58=$D$21,E58=$S$16),M58*$AG$16,IF(AND(D58=$D$21,E58=$S$17),M58*$AG$17,IF(AND(D58=$D$21,E58=$S$18),M58*$AG$18,IF(AND(D58=$D$21,E58=$S$19),M58*$AG$19,IF(AND(D58=$D$21,E58=$S$20),M58*$AG$20,0))))))))))))))))))))))))))))))))))))))))))</f>
        <v>0</v>
      </c>
      <c r="N59" s="126">
        <f>IF(AND(D58=$D$15,E58=$S$15),N58*$U$15*K58,IF(AND(D58=$D$15,E58=$S$16),N58*$U$16*K58,IF(AND(D58=$D$15,E58=$S$17),N58*$U$17*K58,IF(AND(D58=$D$15,E58=$S$18),N58*$U$18*K58,IF(AND(D58=$D$15,E58=$S$19),N58*$U$19*K58,IF(AND(D58=$D$15,E58=$S$20),N58*$U$20*K58,IF(AND(D58=$D$16,E58=$S$15),N58*$W$15*K58,IF(AND(D58=$D$16,E58=$S$16),N58*$W$16*K58,IF(AND(D58=$D$16,E58=$S$17),N58*$W$17*K58,IF(AND(D58=$D$16,E58=$S$18),N58*$W$18*K58,IF(AND(D58=$D$16,E58=$S$19),N58*$W$19*K58,IF(AND(D58=$D$16,E58=$S$20),N58*$W$20*K58,IF(AND(D58=$D$17,E58=$S$15),N58*$Y$15*K58,IF(AND(D58=$D$17,E58=$S$16),N58*$Y$16*K58,IF(AND(D58=$D$17,E58=$S$17),N58*$Y$17*K58,IF(AND(D58=$D$17,E58=$S$18),N58*$Y$18*K58,IF(AND(D58=$D$17,E58=$S$19),N58*$Y$19*K58,IF(AND(D58=$D$17,E58=$S$20),N58*$Y$20*K58,IF(AND(D58=$D$18,E58=$S$15),N58*$AA$15*K58,IF(AND(D58=$D$18,E58=$S$16),N58*$AA$16*K58,IF(AND(D58=$D$18,E58=$S$17),N58*$AA$17*K58,IF(AND(D58=$D$18,E58=$S$18),N58*$AA$18*K58,IF(AND(D58=$D$18,E58=$S$19),N58*$AA$19*K58,IF(AND(D58=$D$18,E58=$S$20),N58*$AA$20*K58,IF(AND(D58=$D$19,E58=$S$15),N58*$AC$15*K58,IF(AND(D58=$D$19,E58=$S$16),N58*$AC$16*K58,IF(AND(D58=$D$19,E58=$S$17),N58*$AC$17*K58,IF(AND(D58=$D$19,E58=$S$18),N58*$AC$18*K58,IF(AND(D58=$DE1058=$S$19),N58*$AC$19*K58,IF(AND(D58=$D$19,E58=$S$20),N58*$AC$20*K58,IF(AND(D58=$D$20,E58=$S$15),N58*$AE$15*K58,IF(AND(D58=$D$20,E58=$S$16),N58*$AE$16*K58,IF(AND(D58=$D$20,E58=$S$17),N58*$AE$17*K58,IF(AND(D58=$D$20,E58=$S$18),N58*$AE$18*K58,IF(AND(D58=$D$20,E58=$S$19),N58*$AE$19*K58,IF(AND(D58=$D$20,E58=$S$20),N58*$AE$20*K58,IF(AND(D58=$D$21,E58=$S$15),N58*$AG$15*K58,IF(AND(D58=$D$21,E58=$S$16),N58*$AG$16*K58,IF(AND(D58=$D$21,E58=$S$17),N58*$AG$17*K58,IF(AND(D58=$D$21,E58=$S$18),N58*$AG$18*K58,IF(AND(D58=$D$21,E58=$S$19),N58*$AG$19*K58,IF(AND(D58=$D$21,E58=$S$20),N58*$AG$20*K58,0))))))))))))))))))))))))))))))))))))))))))</f>
        <v>0</v>
      </c>
      <c r="O59" s="127">
        <f>IF(AND(D58=$D$15,E58=$S$15),O58*$U$15*K58,IF(AND(D58=$D$15,E58=$S$16),O58*$U$16*K58,IF(AND(D58=$D$15,E58=$S$17),O58*$U$17*K58,IF(AND(D58=$D$15,E58=$S$18),O58*$U$18*K58,IF(AND(D58=$D$15,E58=$S$19),O58*$U$19*K58,IF(AND(D58=$D$15,E58=$S$20),O58*$U$20*K58,IF(AND(D58=$D$16,E58=$S$15),O58*$W$15*K58,IF(AND(D58=$D$16,E58=$S$16),O58*$W$16*K58,IF(AND(D58=$D$16,E58=$S$17),O58*$W$17*K58,IF(AND(D58=$D$16,E58=$S$18),O58*$W$18*K58,IF(AND(D58=$D$16,E58=$S$19),O58*$W$19*K58,IF(AND(D58=$D$16,E58=$S$20),O58*$W$20*K58,IF(AND(D58=$D$17,E58=$S$15),O58*$Y$15*K58,IF(AND(D58=$D$17,E58=$S$16),O58*$Y$16*K58,IF(AND(D58=$D$17,E58=$S$17),O58*$Y$17*K58,IF(AND(D58=$D$17,E58=$S$18),O58*$Y$18*K58,IF(AND(D58=$D$17,E58=$S$19),O58*$Y$19*K58,IF(AND(D58=$D$17,E58=$S$20),O58*$Y$20*K58,IF(AND(D58=$D$18,E58=$S$15),O58*$AA$15*K58,IF(AND(D58=$D$18,E58=$S$16),O58*$AA$16*K58,IF(AND(D58=$D$18,E58=$S$17),O58*$AA$17*K58,IF(AND(D58=$D$18,E58=$S$18),O58*$AA$18*K58,IF(AND(D58=$D$18,E58=$S$19),O58*$AA$19*K58,IF(AND(D58=$D$18,E58=$S$20),O58*$AA$20*K58,IF(AND(D58=$D$19,E58=$S$15),O58*$AC$15*K58,IF(AND(D58=$D$19,E58=$S$16),O58*$AC$16*K58,IF(AND(D58=$D$19,E58=$S$17),O58*$AC$17*K58,IF(AND(D58=$D$19,E58=$S$18),O58*$AC$18*K58,IF(AND(D58=$DE1058=$S$19),O58*$AC$19*K58,IF(AND(D58=$D$19,E58=$S$20),O58*$AC$20*K58,IF(AND(D58=$D$20,E58=$S$15),O58*$AE$15*K58,IF(AND(D58=$D$20,E58=$S$16),O58*$AE$16*K58,IF(AND(D58=$D$20,E58=$S$17),O58*$AE$17*K58,IF(AND(D58=$D$20,E58=$S$18),O58*$AE$18*K58,IF(AND(D58=$D$20,E58=$S$19),O58*$AE$19*K58,IF(AND(D58=$D$20,E58=$S$20),O58*$AE$20*K58,IF(AND(D58=$D$21,E58=$S$15),O58*$AG$15*K58,IF(AND(D58=$D$21,E58=$S$16),O58*$AG$16*K58,IF(AND(D58=$D$21,E58=$S$17),O58*$AG$17*K58,IF(AND(D58=$D$21,E58=$S$18),O58*$AG$18*K58,IF(AND(D58=$D$21,E58=$S$19),O58*$AG$19*K58,IF(AND(D58=$D$21,E58=$S$20),O58*$AG$20*K58,0))))))))))))))))))))))))))))))))))))))))))</f>
        <v>0</v>
      </c>
      <c r="P59" s="153"/>
      <c r="Q59" s="149"/>
      <c r="R59" s="151"/>
      <c r="S59" s="31"/>
      <c r="T59" s="31"/>
      <c r="U59" s="31"/>
      <c r="V59" s="31"/>
      <c r="W59" s="31"/>
      <c r="X59" s="31"/>
      <c r="Y59" s="31"/>
      <c r="Z59" s="36"/>
      <c r="AA59" s="36"/>
      <c r="AB59" s="32"/>
      <c r="AC59" s="32"/>
      <c r="AD59" s="32"/>
    </row>
    <row r="60" spans="1:30" x14ac:dyDescent="0.25">
      <c r="A60" s="158">
        <v>8</v>
      </c>
      <c r="B60" s="158"/>
      <c r="C60" s="160"/>
      <c r="D60" s="148"/>
      <c r="E60" s="148"/>
      <c r="F60" s="148"/>
      <c r="G60" s="143"/>
      <c r="H60" s="148"/>
      <c r="I60" s="148"/>
      <c r="J60" s="152"/>
      <c r="K60" s="154"/>
      <c r="L60" s="156"/>
      <c r="M60" s="95"/>
      <c r="N60" s="95">
        <f>+M60</f>
        <v>0</v>
      </c>
      <c r="O60" s="95"/>
      <c r="P60" s="152"/>
      <c r="Q60" s="148"/>
      <c r="R60" s="150"/>
      <c r="S60" s="31"/>
      <c r="T60" s="31"/>
      <c r="U60" s="31"/>
      <c r="V60" s="31"/>
      <c r="W60" s="31"/>
      <c r="X60" s="31"/>
      <c r="Y60" s="31"/>
      <c r="Z60" s="35"/>
      <c r="AA60" s="35"/>
      <c r="AB60" s="32"/>
      <c r="AC60" s="32"/>
      <c r="AD60" s="32"/>
    </row>
    <row r="61" spans="1:30" ht="15" hidden="1" customHeight="1" x14ac:dyDescent="0.25">
      <c r="A61" s="159"/>
      <c r="B61" s="159"/>
      <c r="C61" s="161"/>
      <c r="D61" s="149"/>
      <c r="E61" s="149"/>
      <c r="F61" s="149"/>
      <c r="G61" s="144"/>
      <c r="H61" s="149"/>
      <c r="I61" s="149"/>
      <c r="J61" s="153"/>
      <c r="K61" s="155"/>
      <c r="L61" s="157"/>
      <c r="M61" s="93">
        <f>IF(AND(D60=$D$15,E60=$S$15),M60*$U$15,IF(AND(D60=$D$15,E60=$S$16),M60*$U$16,IF(AND(D60=$D$15,E60=$S$17),M60*$U$17,IF(AND(D60=$D$15,E60=$S$18),M60*$U$18,IF(AND(D60=$D$15,E60=$S$19),M60*$U$19,IF(AND(D60=$D$15,E60=$S$20),M60*$U$20,IF(AND(D60=$D$16,E60=$S$15),M60*$W$15,IF(AND(D60=$D$16,E60=$S$16),M60*$W$16,IF(AND(D60=$D$16,E60=$S$17),M60*$W$17,IF(AND(D60=$D$16,E60=$S$18),M60*$W$18,IF(AND(D60=$D$16,E60=$S$19),M60*$W$19,IF(AND(D60=$D$16,E60=$S$20),M60*$W$20,IF(AND(D60=$D$17,E60=$S$15),M60*$Y$15,IF(AND(D60=$D$17,E60=$S$16),M60*$Y$16,IF(AND(D60=$D$17,E60=$S$17),M60*$Y$17,IF(AND(D60=$D$17,E60=$S$18),M60*$Y$18,IF(AND(D60=$D$17,E60=$S$19),M60*$Y$19,IF(AND(D60=$D$17,E60=$S$20),M60*$Y$20,IF(AND(D60=$D$18,E60=$S$15),M60*$AA$15,IF(AND(D60=$D$18,E60=$S$16),M60*$AA$16,IF(AND(D60=$D$18,E60=$S$17),M60*$AA$17,IF(AND(D60=$D$18,E60=$S$18),M60*$AA$18,IF(AND(D60=$D$18,E60=$S$19),M60*$AA$19,IF(AND(D60=$D$18,E60=$S$20),M60*$AA$20,IF(AND(D60=$D$19,E60=$S$15),M60*$AC$15,IF(AND(D60=$D$19,E60=$S$16),M60*$AC$16,IF(AND(D60=$D$19,E60=$S$17),M60*$AC$17,IF(AND(D60=$D$19,E60=$S$18),M60*$AC$18,IF(AND(D60=$D$19,E60=$S$19),M60*$AC$19,IF(AND(D60=$D$19,E60=$S$20),M60*$AC$20,IF(AND(D60=$D$20,E60=$S$15),M60*$AE$15,IF(AND(D60=$D$20,E60=$S$16),M60*$AE$16,IF(AND(D60=$D$20,E60=$S$17),M60*$AE$17,IF(AND(D60=$D$20,E60=$S$18),M60*$AE$18,IF(AND(D60=$D$20,E60=$S$19),M60*$AE$19,IF(AND(D60=$D$20,E60=$S$20),M60*$AE$20,IF(AND(D60=$D$21,E60=$S$15),M60*$AG$15,IF(AND(D60=$D$21,E60=$S$16),M60*$AG$16,IF(AND(D60=$D$21,E60=$S$17),M60*$AG$17,IF(AND(D60=$D$21,E60=$S$18),M60*$AG$18,IF(AND(D60=$D$21,E60=$S$19),M60*$AG$19,IF(AND(D60=$D$21,E60=$S$20),M60*$AG$20,0))))))))))))))))))))))))))))))))))))))))))</f>
        <v>0</v>
      </c>
      <c r="N61" s="126">
        <f>IF(AND(D60=$D$15,E60=$S$15),N60*$U$15*K60,IF(AND(D60=$D$15,E60=$S$16),N60*$U$16*K60,IF(AND(D60=$D$15,E60=$S$17),N60*$U$17*K60,IF(AND(D60=$D$15,E60=$S$18),N60*$U$18*K60,IF(AND(D60=$D$15,E60=$S$19),N60*$U$19*K60,IF(AND(D60=$D$15,E60=$S$20),N60*$U$20*K60,IF(AND(D60=$D$16,E60=$S$15),N60*$W$15*K60,IF(AND(D60=$D$16,E60=$S$16),N60*$W$16*K60,IF(AND(D60=$D$16,E60=$S$17),N60*$W$17*K60,IF(AND(D60=$D$16,E60=$S$18),N60*$W$18*K60,IF(AND(D60=$D$16,E60=$S$19),N60*$W$19*K60,IF(AND(D60=$D$16,E60=$S$20),N60*$W$20*K60,IF(AND(D60=$D$17,E60=$S$15),N60*$Y$15*K60,IF(AND(D60=$D$17,E60=$S$16),N60*$Y$16*K60,IF(AND(D60=$D$17,E60=$S$17),N60*$Y$17*K60,IF(AND(D60=$D$17,E60=$S$18),N60*$Y$18*K60,IF(AND(D60=$D$17,E60=$S$19),N60*$Y$19*K60,IF(AND(D60=$D$17,E60=$S$20),N60*$Y$20*K60,IF(AND(D60=$D$18,E60=$S$15),N60*$AA$15*K60,IF(AND(D60=$D$18,E60=$S$16),N60*$AA$16*K60,IF(AND(D60=$D$18,E60=$S$17),N60*$AA$17*K60,IF(AND(D60=$D$18,E60=$S$18),N60*$AA$18*K60,IF(AND(D60=$D$18,E60=$S$19),N60*$AA$19*K60,IF(AND(D60=$D$18,E60=$S$20),N60*$AA$20*K60,IF(AND(D60=$D$19,E60=$S$15),N60*$AC$15*K60,IF(AND(D60=$D$19,E60=$S$16),N60*$AC$16*K60,IF(AND(D60=$D$19,E60=$S$17),N60*$AC$17*K60,IF(AND(D60=$D$19,E60=$S$18),N60*$AC$18*K60,IF(AND(D60=$DE1060=$S$19),N60*$AC$19*K60,IF(AND(D60=$D$19,E60=$S$20),N60*$AC$20*K60,IF(AND(D60=$D$20,E60=$S$15),N60*$AE$15*K60,IF(AND(D60=$D$20,E60=$S$16),N60*$AE$16*K60,IF(AND(D60=$D$20,E60=$S$17),N60*$AE$17*K60,IF(AND(D60=$D$20,E60=$S$18),N60*$AE$18*K60,IF(AND(D60=$D$20,E60=$S$19),N60*$AE$19*K60,IF(AND(D60=$D$20,E60=$S$20),N60*$AE$20*K60,IF(AND(D60=$D$21,E60=$S$15),N60*$AG$15*K60,IF(AND(D60=$D$21,E60=$S$16),N60*$AG$16*K60,IF(AND(D60=$D$21,E60=$S$17),N60*$AG$17*K60,IF(AND(D60=$D$21,E60=$S$18),N60*$AG$18*K60,IF(AND(D60=$D$21,E60=$S$19),N60*$AG$19*K60,IF(AND(D60=$D$21,E60=$S$20),N60*$AG$20*K60,0))))))))))))))))))))))))))))))))))))))))))</f>
        <v>0</v>
      </c>
      <c r="O61" s="127">
        <f>IF(AND(D60=$D$15,E60=$S$15),O60*$U$15*K60,IF(AND(D60=$D$15,E60=$S$16),O60*$U$16*K60,IF(AND(D60=$D$15,E60=$S$17),O60*$U$17*K60,IF(AND(D60=$D$15,E60=$S$18),O60*$U$18*K60,IF(AND(D60=$D$15,E60=$S$19),O60*$U$19*K60,IF(AND(D60=$D$15,E60=$S$20),O60*$U$20*K60,IF(AND(D60=$D$16,E60=$S$15),O60*$W$15*K60,IF(AND(D60=$D$16,E60=$S$16),O60*$W$16*K60,IF(AND(D60=$D$16,E60=$S$17),O60*$W$17*K60,IF(AND(D60=$D$16,E60=$S$18),O60*$W$18*K60,IF(AND(D60=$D$16,E60=$S$19),O60*$W$19*K60,IF(AND(D60=$D$16,E60=$S$20),O60*$W$20*K60,IF(AND(D60=$D$17,E60=$S$15),O60*$Y$15*K60,IF(AND(D60=$D$17,E60=$S$16),O60*$Y$16*K60,IF(AND(D60=$D$17,E60=$S$17),O60*$Y$17*K60,IF(AND(D60=$D$17,E60=$S$18),O60*$Y$18*K60,IF(AND(D60=$D$17,E60=$S$19),O60*$Y$19*K60,IF(AND(D60=$D$17,E60=$S$20),O60*$Y$20*K60,IF(AND(D60=$D$18,E60=$S$15),O60*$AA$15*K60,IF(AND(D60=$D$18,E60=$S$16),O60*$AA$16*K60,IF(AND(D60=$D$18,E60=$S$17),O60*$AA$17*K60,IF(AND(D60=$D$18,E60=$S$18),O60*$AA$18*K60,IF(AND(D60=$D$18,E60=$S$19),O60*$AA$19*K60,IF(AND(D60=$D$18,E60=$S$20),O60*$AA$20*K60,IF(AND(D60=$D$19,E60=$S$15),O60*$AC$15*K60,IF(AND(D60=$D$19,E60=$S$16),O60*$AC$16*K60,IF(AND(D60=$D$19,E60=$S$17),O60*$AC$17*K60,IF(AND(D60=$D$19,E60=$S$18),O60*$AC$18*K60,IF(AND(D60=$DE1060=$S$19),O60*$AC$19*K60,IF(AND(D60=$D$19,E60=$S$20),O60*$AC$20*K60,IF(AND(D60=$D$20,E60=$S$15),O60*$AE$15*K60,IF(AND(D60=$D$20,E60=$S$16),O60*$AE$16*K60,IF(AND(D60=$D$20,E60=$S$17),O60*$AE$17*K60,IF(AND(D60=$D$20,E60=$S$18),O60*$AE$18*K60,IF(AND(D60=$D$20,E60=$S$19),O60*$AE$19*K60,IF(AND(D60=$D$20,E60=$S$20),O60*$AE$20*K60,IF(AND(D60=$D$21,E60=$S$15),O60*$AG$15*K60,IF(AND(D60=$D$21,E60=$S$16),O60*$AG$16*K60,IF(AND(D60=$D$21,E60=$S$17),O60*$AG$17*K60,IF(AND(D60=$D$21,E60=$S$18),O60*$AG$18*K60,IF(AND(D60=$D$21,E60=$S$19),O60*$AG$19*K60,IF(AND(D60=$D$21,E60=$S$20),O60*$AG$20*K60,0))))))))))))))))))))))))))))))))))))))))))</f>
        <v>0</v>
      </c>
      <c r="P61" s="153"/>
      <c r="Q61" s="149"/>
      <c r="R61" s="151"/>
      <c r="S61" s="31"/>
      <c r="T61" s="31"/>
      <c r="U61" s="31"/>
      <c r="V61" s="31"/>
      <c r="W61" s="31"/>
      <c r="X61" s="31"/>
      <c r="Y61" s="31"/>
      <c r="Z61" s="36"/>
      <c r="AA61" s="36"/>
      <c r="AB61" s="32"/>
      <c r="AC61" s="32"/>
      <c r="AD61" s="32"/>
    </row>
    <row r="62" spans="1:30" x14ac:dyDescent="0.25">
      <c r="A62" s="158">
        <v>9</v>
      </c>
      <c r="B62" s="158"/>
      <c r="C62" s="160"/>
      <c r="D62" s="148"/>
      <c r="E62" s="148"/>
      <c r="F62" s="148"/>
      <c r="G62" s="143"/>
      <c r="H62" s="148"/>
      <c r="I62" s="148"/>
      <c r="J62" s="152"/>
      <c r="K62" s="154"/>
      <c r="L62" s="156"/>
      <c r="M62" s="95"/>
      <c r="N62" s="95">
        <f>+M62</f>
        <v>0</v>
      </c>
      <c r="O62" s="95"/>
      <c r="P62" s="152"/>
      <c r="Q62" s="148"/>
      <c r="R62" s="150"/>
      <c r="S62" s="31"/>
      <c r="T62" s="31"/>
      <c r="U62" s="31"/>
      <c r="V62" s="31"/>
      <c r="W62" s="31"/>
      <c r="X62" s="31"/>
      <c r="Y62" s="31"/>
      <c r="Z62" s="35"/>
      <c r="AA62" s="35"/>
      <c r="AB62" s="32"/>
      <c r="AC62" s="32"/>
      <c r="AD62" s="32"/>
    </row>
    <row r="63" spans="1:30" ht="15" hidden="1" customHeight="1" x14ac:dyDescent="0.25">
      <c r="A63" s="159"/>
      <c r="B63" s="159"/>
      <c r="C63" s="161"/>
      <c r="D63" s="149"/>
      <c r="E63" s="149"/>
      <c r="F63" s="149"/>
      <c r="G63" s="144"/>
      <c r="H63" s="149"/>
      <c r="I63" s="149"/>
      <c r="J63" s="153"/>
      <c r="K63" s="155"/>
      <c r="L63" s="157"/>
      <c r="M63" s="93">
        <f>IF(AND(D62=$D$15,E62=$S$15),M62*$U$15,IF(AND(D62=$D$15,E62=$S$16),M62*$U$16,IF(AND(D62=$D$15,E62=$S$17),M62*$U$17,IF(AND(D62=$D$15,E62=$S$18),M62*$U$18,IF(AND(D62=$D$15,E62=$S$19),M62*$U$19,IF(AND(D62=$D$15,E62=$S$20),M62*$U$20,IF(AND(D62=$D$16,E62=$S$15),M62*$W$15,IF(AND(D62=$D$16,E62=$S$16),M62*$W$16,IF(AND(D62=$D$16,E62=$S$17),M62*$W$17,IF(AND(D62=$D$16,E62=$S$18),M62*$W$18,IF(AND(D62=$D$16,E62=$S$19),M62*$W$19,IF(AND(D62=$D$16,E62=$S$20),M62*$W$20,IF(AND(D62=$D$17,E62=$S$15),M62*$Y$15,IF(AND(D62=$D$17,E62=$S$16),M62*$Y$16,IF(AND(D62=$D$17,E62=$S$17),M62*$Y$17,IF(AND(D62=$D$17,E62=$S$18),M62*$Y$18,IF(AND(D62=$D$17,E62=$S$19),M62*$Y$19,IF(AND(D62=$D$17,E62=$S$20),M62*$Y$20,IF(AND(D62=$D$18,E62=$S$15),M62*$AA$15,IF(AND(D62=$D$18,E62=$S$16),M62*$AA$16,IF(AND(D62=$D$18,E62=$S$17),M62*$AA$17,IF(AND(D62=$D$18,E62=$S$18),M62*$AA$18,IF(AND(D62=$D$18,E62=$S$19),M62*$AA$19,IF(AND(D62=$D$18,E62=$S$20),M62*$AA$20,IF(AND(D62=$D$19,E62=$S$15),M62*$AC$15,IF(AND(D62=$D$19,E62=$S$16),M62*$AC$16,IF(AND(D62=$D$19,E62=$S$17),M62*$AC$17,IF(AND(D62=$D$19,E62=$S$18),M62*$AC$18,IF(AND(D62=$D$19,E62=$S$19),M62*$AC$19,IF(AND(D62=$D$19,E62=$S$20),M62*$AC$20,IF(AND(D62=$D$20,E62=$S$15),M62*$AE$15,IF(AND(D62=$D$20,E62=$S$16),M62*$AE$16,IF(AND(D62=$D$20,E62=$S$17),M62*$AE$17,IF(AND(D62=$D$20,E62=$S$18),M62*$AE$18,IF(AND(D62=$D$20,E62=$S$19),M62*$AE$19,IF(AND(D62=$D$20,E62=$S$20),M62*$AE$20,IF(AND(D62=$D$21,E62=$S$15),M62*$AG$15,IF(AND(D62=$D$21,E62=$S$16),M62*$AG$16,IF(AND(D62=$D$21,E62=$S$17),M62*$AG$17,IF(AND(D62=$D$21,E62=$S$18),M62*$AG$18,IF(AND(D62=$D$21,E62=$S$19),M62*$AG$19,IF(AND(D62=$D$21,E62=$S$20),M62*$AG$20,0))))))))))))))))))))))))))))))))))))))))))</f>
        <v>0</v>
      </c>
      <c r="N63" s="126">
        <f>IF(AND(D62=$D$15,E62=$S$15),N62*$U$15*K62,IF(AND(D62=$D$15,E62=$S$16),N62*$U$16*K62,IF(AND(D62=$D$15,E62=$S$17),N62*$U$17*K62,IF(AND(D62=$D$15,E62=$S$18),N62*$U$18*K62,IF(AND(D62=$D$15,E62=$S$19),N62*$U$19*K62,IF(AND(D62=$D$15,E62=$S$20),N62*$U$20*K62,IF(AND(D62=$D$16,E62=$S$15),N62*$W$15*K62,IF(AND(D62=$D$16,E62=$S$16),N62*$W$16*K62,IF(AND(D62=$D$16,E62=$S$17),N62*$W$17*K62,IF(AND(D62=$D$16,E62=$S$18),N62*$W$18*K62,IF(AND(D62=$D$16,E62=$S$19),N62*$W$19*K62,IF(AND(D62=$D$16,E62=$S$20),N62*$W$20*K62,IF(AND(D62=$D$17,E62=$S$15),N62*$Y$15*K62,IF(AND(D62=$D$17,E62=$S$16),N62*$Y$16*K62,IF(AND(D62=$D$17,E62=$S$17),N62*$Y$17*K62,IF(AND(D62=$D$17,E62=$S$18),N62*$Y$18*K62,IF(AND(D62=$D$17,E62=$S$19),N62*$Y$19*K62,IF(AND(D62=$D$17,E62=$S$20),N62*$Y$20*K62,IF(AND(D62=$D$18,E62=$S$15),N62*$AA$15*K62,IF(AND(D62=$D$18,E62=$S$16),N62*$AA$16*K62,IF(AND(D62=$D$18,E62=$S$17),N62*$AA$17*K62,IF(AND(D62=$D$18,E62=$S$18),N62*$AA$18*K62,IF(AND(D62=$D$18,E62=$S$19),N62*$AA$19*K62,IF(AND(D62=$D$18,E62=$S$20),N62*$AA$20*K62,IF(AND(D62=$D$19,E62=$S$15),N62*$AC$15*K62,IF(AND(D62=$D$19,E62=$S$16),N62*$AC$16*K62,IF(AND(D62=$D$19,E62=$S$17),N62*$AC$17*K62,IF(AND(D62=$D$19,E62=$S$18),N62*$AC$18*K62,IF(AND(D62=$DE1062=$S$19),N62*$AC$19*K62,IF(AND(D62=$D$19,E62=$S$20),N62*$AC$20*K62,IF(AND(D62=$D$20,E62=$S$15),N62*$AE$15*K62,IF(AND(D62=$D$20,E62=$S$16),N62*$AE$16*K62,IF(AND(D62=$D$20,E62=$S$17),N62*$AE$17*K62,IF(AND(D62=$D$20,E62=$S$18),N62*$AE$18*K62,IF(AND(D62=$D$20,E62=$S$19),N62*$AE$19*K62,IF(AND(D62=$D$20,E62=$S$20),N62*$AE$20*K62,IF(AND(D62=$D$21,E62=$S$15),N62*$AG$15*K62,IF(AND(D62=$D$21,E62=$S$16),N62*$AG$16*K62,IF(AND(D62=$D$21,E62=$S$17),N62*$AG$17*K62,IF(AND(D62=$D$21,E62=$S$18),N62*$AG$18*K62,IF(AND(D62=$D$21,E62=$S$19),N62*$AG$19*K62,IF(AND(D62=$D$21,E62=$S$20),N62*$AG$20*K62,0))))))))))))))))))))))))))))))))))))))))))</f>
        <v>0</v>
      </c>
      <c r="O63" s="127">
        <f>IF(AND(D62=$D$15,E62=$S$15),O62*$U$15*K62,IF(AND(D62=$D$15,E62=$S$16),O62*$U$16*K62,IF(AND(D62=$D$15,E62=$S$17),O62*$U$17*K62,IF(AND(D62=$D$15,E62=$S$18),O62*$U$18*K62,IF(AND(D62=$D$15,E62=$S$19),O62*$U$19*K62,IF(AND(D62=$D$15,E62=$S$20),O62*$U$20*K62,IF(AND(D62=$D$16,E62=$S$15),O62*$W$15*K62,IF(AND(D62=$D$16,E62=$S$16),O62*$W$16*K62,IF(AND(D62=$D$16,E62=$S$17),O62*$W$17*K62,IF(AND(D62=$D$16,E62=$S$18),O62*$W$18*K62,IF(AND(D62=$D$16,E62=$S$19),O62*$W$19*K62,IF(AND(D62=$D$16,E62=$S$20),O62*$W$20*K62,IF(AND(D62=$D$17,E62=$S$15),O62*$Y$15*K62,IF(AND(D62=$D$17,E62=$S$16),O62*$Y$16*K62,IF(AND(D62=$D$17,E62=$S$17),O62*$Y$17*K62,IF(AND(D62=$D$17,E62=$S$18),O62*$Y$18*K62,IF(AND(D62=$D$17,E62=$S$19),O62*$Y$19*K62,IF(AND(D62=$D$17,E62=$S$20),O62*$Y$20*K62,IF(AND(D62=$D$18,E62=$S$15),O62*$AA$15*K62,IF(AND(D62=$D$18,E62=$S$16),O62*$AA$16*K62,IF(AND(D62=$D$18,E62=$S$17),O62*$AA$17*K62,IF(AND(D62=$D$18,E62=$S$18),O62*$AA$18*K62,IF(AND(D62=$D$18,E62=$S$19),O62*$AA$19*K62,IF(AND(D62=$D$18,E62=$S$20),O62*$AA$20*K62,IF(AND(D62=$D$19,E62=$S$15),O62*$AC$15*K62,IF(AND(D62=$D$19,E62=$S$16),O62*$AC$16*K62,IF(AND(D62=$D$19,E62=$S$17),O62*$AC$17*K62,IF(AND(D62=$D$19,E62=$S$18),O62*$AC$18*K62,IF(AND(D62=$DE1062=$S$19),O62*$AC$19*K62,IF(AND(D62=$D$19,E62=$S$20),O62*$AC$20*K62,IF(AND(D62=$D$20,E62=$S$15),O62*$AE$15*K62,IF(AND(D62=$D$20,E62=$S$16),O62*$AE$16*K62,IF(AND(D62=$D$20,E62=$S$17),O62*$AE$17*K62,IF(AND(D62=$D$20,E62=$S$18),O62*$AE$18*K62,IF(AND(D62=$D$20,E62=$S$19),O62*$AE$19*K62,IF(AND(D62=$D$20,E62=$S$20),O62*$AE$20*K62,IF(AND(D62=$D$21,E62=$S$15),O62*$AG$15*K62,IF(AND(D62=$D$21,E62=$S$16),O62*$AG$16*K62,IF(AND(D62=$D$21,E62=$S$17),O62*$AG$17*K62,IF(AND(D62=$D$21,E62=$S$18),O62*$AG$18*K62,IF(AND(D62=$D$21,E62=$S$19),O62*$AG$19*K62,IF(AND(D62=$D$21,E62=$S$20),O62*$AG$20*K62,0))))))))))))))))))))))))))))))))))))))))))</f>
        <v>0</v>
      </c>
      <c r="P63" s="153"/>
      <c r="Q63" s="149"/>
      <c r="R63" s="151"/>
      <c r="S63" s="31"/>
      <c r="T63" s="31"/>
      <c r="U63" s="31"/>
      <c r="V63" s="31"/>
      <c r="W63" s="31"/>
      <c r="X63" s="31"/>
      <c r="Y63" s="31"/>
      <c r="Z63" s="36"/>
      <c r="AA63" s="36"/>
      <c r="AB63" s="32"/>
      <c r="AC63" s="32"/>
      <c r="AD63" s="32"/>
    </row>
    <row r="64" spans="1:30" x14ac:dyDescent="0.25">
      <c r="A64" s="158">
        <v>10</v>
      </c>
      <c r="B64" s="158"/>
      <c r="C64" s="160"/>
      <c r="D64" s="148"/>
      <c r="E64" s="148"/>
      <c r="F64" s="148"/>
      <c r="G64" s="143"/>
      <c r="H64" s="148"/>
      <c r="I64" s="148"/>
      <c r="J64" s="152"/>
      <c r="K64" s="154"/>
      <c r="L64" s="156"/>
      <c r="M64" s="95"/>
      <c r="N64" s="95">
        <f>+M64</f>
        <v>0</v>
      </c>
      <c r="O64" s="95"/>
      <c r="P64" s="152"/>
      <c r="Q64" s="148"/>
      <c r="R64" s="150"/>
      <c r="S64" s="31"/>
      <c r="T64" s="31"/>
      <c r="U64" s="31"/>
      <c r="V64" s="31"/>
      <c r="W64" s="31"/>
      <c r="X64" s="31"/>
      <c r="Y64" s="31"/>
      <c r="Z64" s="35"/>
      <c r="AA64" s="35"/>
      <c r="AB64" s="32"/>
      <c r="AC64" s="32"/>
      <c r="AD64" s="32"/>
    </row>
    <row r="65" spans="1:30" ht="15" hidden="1" customHeight="1" x14ac:dyDescent="0.25">
      <c r="A65" s="159"/>
      <c r="B65" s="159"/>
      <c r="C65" s="161"/>
      <c r="D65" s="149"/>
      <c r="E65" s="149"/>
      <c r="F65" s="149"/>
      <c r="G65" s="144"/>
      <c r="H65" s="149"/>
      <c r="I65" s="149"/>
      <c r="J65" s="153"/>
      <c r="K65" s="155"/>
      <c r="L65" s="157"/>
      <c r="M65" s="93">
        <f>IF(AND(D64=$D$15,E64=$S$15),M64*$U$15,IF(AND(D64=$D$15,E64=$S$16),M64*$U$16,IF(AND(D64=$D$15,E64=$S$17),M64*$U$17,IF(AND(D64=$D$15,E64=$S$18),M64*$U$18,IF(AND(D64=$D$15,E64=$S$19),M64*$U$19,IF(AND(D64=$D$15,E64=$S$20),M64*$U$20,IF(AND(D64=$D$16,E64=$S$15),M64*$W$15,IF(AND(D64=$D$16,E64=$S$16),M64*$W$16,IF(AND(D64=$D$16,E64=$S$17),M64*$W$17,IF(AND(D64=$D$16,E64=$S$18),M64*$W$18,IF(AND(D64=$D$16,E64=$S$19),M64*$W$19,IF(AND(D64=$D$16,E64=$S$20),M64*$W$20,IF(AND(D64=$D$17,E64=$S$15),M64*$Y$15,IF(AND(D64=$D$17,E64=$S$16),M64*$Y$16,IF(AND(D64=$D$17,E64=$S$17),M64*$Y$17,IF(AND(D64=$D$17,E64=$S$18),M64*$Y$18,IF(AND(D64=$D$17,E64=$S$19),M64*$Y$19,IF(AND(D64=$D$17,E64=$S$20),M64*$Y$20,IF(AND(D64=$D$18,E64=$S$15),M64*$AA$15,IF(AND(D64=$D$18,E64=$S$16),M64*$AA$16,IF(AND(D64=$D$18,E64=$S$17),M64*$AA$17,IF(AND(D64=$D$18,E64=$S$18),M64*$AA$18,IF(AND(D64=$D$18,E64=$S$19),M64*$AA$19,IF(AND(D64=$D$18,E64=$S$20),M64*$AA$20,IF(AND(D64=$D$19,E64=$S$15),M64*$AC$15,IF(AND(D64=$D$19,E64=$S$16),M64*$AC$16,IF(AND(D64=$D$19,E64=$S$17),M64*$AC$17,IF(AND(D64=$D$19,E64=$S$18),M64*$AC$18,IF(AND(D64=$D$19,E64=$S$19),M64*$AC$19,IF(AND(D64=$D$19,E64=$S$20),M64*$AC$20,IF(AND(D64=$D$20,E64=$S$15),M64*$AE$15,IF(AND(D64=$D$20,E64=$S$16),M64*$AE$16,IF(AND(D64=$D$20,E64=$S$17),M64*$AE$17,IF(AND(D64=$D$20,E64=$S$18),M64*$AE$18,IF(AND(D64=$D$20,E64=$S$19),M64*$AE$19,IF(AND(D64=$D$20,E64=$S$20),M64*$AE$20,IF(AND(D64=$D$21,E64=$S$15),M64*$AG$15,IF(AND(D64=$D$21,E64=$S$16),M64*$AG$16,IF(AND(D64=$D$21,E64=$S$17),M64*$AG$17,IF(AND(D64=$D$21,E64=$S$18),M64*$AG$18,IF(AND(D64=$D$21,E64=$S$19),M64*$AG$19,IF(AND(D64=$D$21,E64=$S$20),M64*$AG$20,0))))))))))))))))))))))))))))))))))))))))))</f>
        <v>0</v>
      </c>
      <c r="N65" s="126">
        <f>IF(AND(D64=$D$15,E64=$S$15),N64*$U$15*K64,IF(AND(D64=$D$15,E64=$S$16),N64*$U$16*K64,IF(AND(D64=$D$15,E64=$S$17),N64*$U$17*K64,IF(AND(D64=$D$15,E64=$S$18),N64*$U$18*K64,IF(AND(D64=$D$15,E64=$S$19),N64*$U$19*K64,IF(AND(D64=$D$15,E64=$S$20),N64*$U$20*K64,IF(AND(D64=$D$16,E64=$S$15),N64*$W$15*K64,IF(AND(D64=$D$16,E64=$S$16),N64*$W$16*K64,IF(AND(D64=$D$16,E64=$S$17),N64*$W$17*K64,IF(AND(D64=$D$16,E64=$S$18),N64*$W$18*K64,IF(AND(D64=$D$16,E64=$S$19),N64*$W$19*K64,IF(AND(D64=$D$16,E64=$S$20),N64*$W$20*K64,IF(AND(D64=$D$17,E64=$S$15),N64*$Y$15*K64,IF(AND(D64=$D$17,E64=$S$16),N64*$Y$16*K64,IF(AND(D64=$D$17,E64=$S$17),N64*$Y$17*K64,IF(AND(D64=$D$17,E64=$S$18),N64*$Y$18*K64,IF(AND(D64=$D$17,E64=$S$19),N64*$Y$19*K64,IF(AND(D64=$D$17,E64=$S$20),N64*$Y$20*K64,IF(AND(D64=$D$18,E64=$S$15),N64*$AA$15*K64,IF(AND(D64=$D$18,E64=$S$16),N64*$AA$16*K64,IF(AND(D64=$D$18,E64=$S$17),N64*$AA$17*K64,IF(AND(D64=$D$18,E64=$S$18),N64*$AA$18*K64,IF(AND(D64=$D$18,E64=$S$19),N64*$AA$19*K64,IF(AND(D64=$D$18,E64=$S$20),N64*$AA$20*K64,IF(AND(D64=$D$19,E64=$S$15),N64*$AC$15*K64,IF(AND(D64=$D$19,E64=$S$16),N64*$AC$16*K64,IF(AND(D64=$D$19,E64=$S$17),N64*$AC$17*K64,IF(AND(D64=$D$19,E64=$S$18),N64*$AC$18*K64,IF(AND(D64=$DE1064=$S$19),N64*$AC$19*K64,IF(AND(D64=$D$19,E64=$S$20),N64*$AC$20*K64,IF(AND(D64=$D$20,E64=$S$15),N64*$AE$15*K64,IF(AND(D64=$D$20,E64=$S$16),N64*$AE$16*K64,IF(AND(D64=$D$20,E64=$S$17),N64*$AE$17*K64,IF(AND(D64=$D$20,E64=$S$18),N64*$AE$18*K64,IF(AND(D64=$D$20,E64=$S$19),N64*$AE$19*K64,IF(AND(D64=$D$20,E64=$S$20),N64*$AE$20*K64,IF(AND(D64=$D$21,E64=$S$15),N64*$AG$15*K64,IF(AND(D64=$D$21,E64=$S$16),N64*$AG$16*K64,IF(AND(D64=$D$21,E64=$S$17),N64*$AG$17*K64,IF(AND(D64=$D$21,E64=$S$18),N64*$AG$18*K64,IF(AND(D64=$D$21,E64=$S$19),N64*$AG$19*K64,IF(AND(D64=$D$21,E64=$S$20),N64*$AG$20*K64,0))))))))))))))))))))))))))))))))))))))))))</f>
        <v>0</v>
      </c>
      <c r="O65" s="127">
        <f>IF(AND(D64=$D$15,E64=$S$15),O64*$U$15*K64,IF(AND(D64=$D$15,E64=$S$16),O64*$U$16*K64,IF(AND(D64=$D$15,E64=$S$17),O64*$U$17*K64,IF(AND(D64=$D$15,E64=$S$18),O64*$U$18*K64,IF(AND(D64=$D$15,E64=$S$19),O64*$U$19*K64,IF(AND(D64=$D$15,E64=$S$20),O64*$U$20*K64,IF(AND(D64=$D$16,E64=$S$15),O64*$W$15*K64,IF(AND(D64=$D$16,E64=$S$16),O64*$W$16*K64,IF(AND(D64=$D$16,E64=$S$17),O64*$W$17*K64,IF(AND(D64=$D$16,E64=$S$18),O64*$W$18*K64,IF(AND(D64=$D$16,E64=$S$19),O64*$W$19*K64,IF(AND(D64=$D$16,E64=$S$20),O64*$W$20*K64,IF(AND(D64=$D$17,E64=$S$15),O64*$Y$15*K64,IF(AND(D64=$D$17,E64=$S$16),O64*$Y$16*K64,IF(AND(D64=$D$17,E64=$S$17),O64*$Y$17*K64,IF(AND(D64=$D$17,E64=$S$18),O64*$Y$18*K64,IF(AND(D64=$D$17,E64=$S$19),O64*$Y$19*K64,IF(AND(D64=$D$17,E64=$S$20),O64*$Y$20*K64,IF(AND(D64=$D$18,E64=$S$15),O64*$AA$15*K64,IF(AND(D64=$D$18,E64=$S$16),O64*$AA$16*K64,IF(AND(D64=$D$18,E64=$S$17),O64*$AA$17*K64,IF(AND(D64=$D$18,E64=$S$18),O64*$AA$18*K64,IF(AND(D64=$D$18,E64=$S$19),O64*$AA$19*K64,IF(AND(D64=$D$18,E64=$S$20),O64*$AA$20*K64,IF(AND(D64=$D$19,E64=$S$15),O64*$AC$15*K64,IF(AND(D64=$D$19,E64=$S$16),O64*$AC$16*K64,IF(AND(D64=$D$19,E64=$S$17),O64*$AC$17*K64,IF(AND(D64=$D$19,E64=$S$18),O64*$AC$18*K64,IF(AND(D64=$DE1064=$S$19),O64*$AC$19*K64,IF(AND(D64=$D$19,E64=$S$20),O64*$AC$20*K64,IF(AND(D64=$D$20,E64=$S$15),O64*$AE$15*K64,IF(AND(D64=$D$20,E64=$S$16),O64*$AE$16*K64,IF(AND(D64=$D$20,E64=$S$17),O64*$AE$17*K64,IF(AND(D64=$D$20,E64=$S$18),O64*$AE$18*K64,IF(AND(D64=$D$20,E64=$S$19),O64*$AE$19*K64,IF(AND(D64=$D$20,E64=$S$20),O64*$AE$20*K64,IF(AND(D64=$D$21,E64=$S$15),O64*$AG$15*K64,IF(AND(D64=$D$21,E64=$S$16),O64*$AG$16*K64,IF(AND(D64=$D$21,E64=$S$17),O64*$AG$17*K64,IF(AND(D64=$D$21,E64=$S$18),O64*$AG$18*K64,IF(AND(D64=$D$21,E64=$S$19),O64*$AG$19*K64,IF(AND(D64=$D$21,E64=$S$20),O64*$AG$20*K64,0))))))))))))))))))))))))))))))))))))))))))</f>
        <v>0</v>
      </c>
      <c r="P65" s="153"/>
      <c r="Q65" s="149"/>
      <c r="R65" s="151"/>
      <c r="S65" s="31"/>
      <c r="T65" s="31"/>
      <c r="U65" s="31"/>
      <c r="V65" s="31"/>
      <c r="W65" s="31"/>
      <c r="X65" s="31"/>
      <c r="Y65" s="31"/>
      <c r="Z65" s="36"/>
      <c r="AA65" s="36"/>
      <c r="AB65" s="32"/>
      <c r="AC65" s="32"/>
      <c r="AD65" s="32"/>
    </row>
    <row r="66" spans="1:30" x14ac:dyDescent="0.25">
      <c r="A66" s="158">
        <v>11</v>
      </c>
      <c r="B66" s="158"/>
      <c r="C66" s="160"/>
      <c r="D66" s="148"/>
      <c r="E66" s="148"/>
      <c r="F66" s="148"/>
      <c r="G66" s="143"/>
      <c r="H66" s="148"/>
      <c r="I66" s="148"/>
      <c r="J66" s="152"/>
      <c r="K66" s="154"/>
      <c r="L66" s="156"/>
      <c r="M66" s="95"/>
      <c r="N66" s="95">
        <f>+M66</f>
        <v>0</v>
      </c>
      <c r="O66" s="95"/>
      <c r="P66" s="152"/>
      <c r="Q66" s="148"/>
      <c r="R66" s="150"/>
      <c r="S66" s="31"/>
      <c r="T66" s="31"/>
      <c r="U66" s="31"/>
      <c r="V66" s="31"/>
      <c r="W66" s="31"/>
      <c r="X66" s="31"/>
      <c r="Y66" s="31"/>
      <c r="Z66" s="35"/>
      <c r="AA66" s="35"/>
      <c r="AB66" s="32"/>
      <c r="AC66" s="32"/>
      <c r="AD66" s="32"/>
    </row>
    <row r="67" spans="1:30" ht="15" hidden="1" customHeight="1" x14ac:dyDescent="0.25">
      <c r="A67" s="159"/>
      <c r="B67" s="159"/>
      <c r="C67" s="161"/>
      <c r="D67" s="149"/>
      <c r="E67" s="149"/>
      <c r="F67" s="149"/>
      <c r="G67" s="144"/>
      <c r="H67" s="149"/>
      <c r="I67" s="149"/>
      <c r="J67" s="153"/>
      <c r="K67" s="155"/>
      <c r="L67" s="157"/>
      <c r="M67" s="93">
        <f>IF(AND(D66=$D$15,E66=$S$15),M66*$U$15,IF(AND(D66=$D$15,E66=$S$16),M66*$U$16,IF(AND(D66=$D$15,E66=$S$17),M66*$U$17,IF(AND(D66=$D$15,E66=$S$18),M66*$U$18,IF(AND(D66=$D$15,E66=$S$19),M66*$U$19,IF(AND(D66=$D$15,E66=$S$20),M66*$U$20,IF(AND(D66=$D$16,E66=$S$15),M66*$W$15,IF(AND(D66=$D$16,E66=$S$16),M66*$W$16,IF(AND(D66=$D$16,E66=$S$17),M66*$W$17,IF(AND(D66=$D$16,E66=$S$18),M66*$W$18,IF(AND(D66=$D$16,E66=$S$19),M66*$W$19,IF(AND(D66=$D$16,E66=$S$20),M66*$W$20,IF(AND(D66=$D$17,E66=$S$15),M66*$Y$15,IF(AND(D66=$D$17,E66=$S$16),M66*$Y$16,IF(AND(D66=$D$17,E66=$S$17),M66*$Y$17,IF(AND(D66=$D$17,E66=$S$18),M66*$Y$18,IF(AND(D66=$D$17,E66=$S$19),M66*$Y$19,IF(AND(D66=$D$17,E66=$S$20),M66*$Y$20,IF(AND(D66=$D$18,E66=$S$15),M66*$AA$15,IF(AND(D66=$D$18,E66=$S$16),M66*$AA$16,IF(AND(D66=$D$18,E66=$S$17),M66*$AA$17,IF(AND(D66=$D$18,E66=$S$18),M66*$AA$18,IF(AND(D66=$D$18,E66=$S$19),M66*$AA$19,IF(AND(D66=$D$18,E66=$S$20),M66*$AA$20,IF(AND(D66=$D$19,E66=$S$15),M66*$AC$15,IF(AND(D66=$D$19,E66=$S$16),M66*$AC$16,IF(AND(D66=$D$19,E66=$S$17),M66*$AC$17,IF(AND(D66=$D$19,E66=$S$18),M66*$AC$18,IF(AND(D66=$D$19,E66=$S$19),M66*$AC$19,IF(AND(D66=$D$19,E66=$S$20),M66*$AC$20,IF(AND(D66=$D$20,E66=$S$15),M66*$AE$15,IF(AND(D66=$D$20,E66=$S$16),M66*$AE$16,IF(AND(D66=$D$20,E66=$S$17),M66*$AE$17,IF(AND(D66=$D$20,E66=$S$18),M66*$AE$18,IF(AND(D66=$D$20,E66=$S$19),M66*$AE$19,IF(AND(D66=$D$20,E66=$S$20),M66*$AE$20,IF(AND(D66=$D$21,E66=$S$15),M66*$AG$15,IF(AND(D66=$D$21,E66=$S$16),M66*$AG$16,IF(AND(D66=$D$21,E66=$S$17),M66*$AG$17,IF(AND(D66=$D$21,E66=$S$18),M66*$AG$18,IF(AND(D66=$D$21,E66=$S$19),M66*$AG$19,IF(AND(D66=$D$21,E66=$S$20),M66*$AG$20,0))))))))))))))))))))))))))))))))))))))))))</f>
        <v>0</v>
      </c>
      <c r="N67" s="126">
        <f>IF(AND(D66=$D$15,E66=$S$15),N66*$U$15*K66,IF(AND(D66=$D$15,E66=$S$16),N66*$U$16*K66,IF(AND(D66=$D$15,E66=$S$17),N66*$U$17*K66,IF(AND(D66=$D$15,E66=$S$18),N66*$U$18*K66,IF(AND(D66=$D$15,E66=$S$19),N66*$U$19*K66,IF(AND(D66=$D$15,E66=$S$20),N66*$U$20*K66,IF(AND(D66=$D$16,E66=$S$15),N66*$W$15*K66,IF(AND(D66=$D$16,E66=$S$16),N66*$W$16*K66,IF(AND(D66=$D$16,E66=$S$17),N66*$W$17*K66,IF(AND(D66=$D$16,E66=$S$18),N66*$W$18*K66,IF(AND(D66=$D$16,E66=$S$19),N66*$W$19*K66,IF(AND(D66=$D$16,E66=$S$20),N66*$W$20*K66,IF(AND(D66=$D$17,E66=$S$15),N66*$Y$15*K66,IF(AND(D66=$D$17,E66=$S$16),N66*$Y$16*K66,IF(AND(D66=$D$17,E66=$S$17),N66*$Y$17*K66,IF(AND(D66=$D$17,E66=$S$18),N66*$Y$18*K66,IF(AND(D66=$D$17,E66=$S$19),N66*$Y$19*K66,IF(AND(D66=$D$17,E66=$S$20),N66*$Y$20*K66,IF(AND(D66=$D$18,E66=$S$15),N66*$AA$15*K66,IF(AND(D66=$D$18,E66=$S$16),N66*$AA$16*K66,IF(AND(D66=$D$18,E66=$S$17),N66*$AA$17*K66,IF(AND(D66=$D$18,E66=$S$18),N66*$AA$18*K66,IF(AND(D66=$D$18,E66=$S$19),N66*$AA$19*K66,IF(AND(D66=$D$18,E66=$S$20),N66*$AA$20*K66,IF(AND(D66=$D$19,E66=$S$15),N66*$AC$15*K66,IF(AND(D66=$D$19,E66=$S$16),N66*$AC$16*K66,IF(AND(D66=$D$19,E66=$S$17),N66*$AC$17*K66,IF(AND(D66=$D$19,E66=$S$18),N66*$AC$18*K66,IF(AND(D66=$DE1066=$S$19),N66*$AC$19*K66,IF(AND(D66=$D$19,E66=$S$20),N66*$AC$20*K66,IF(AND(D66=$D$20,E66=$S$15),N66*$AE$15*K66,IF(AND(D66=$D$20,E66=$S$16),N66*$AE$16*K66,IF(AND(D66=$D$20,E66=$S$17),N66*$AE$17*K66,IF(AND(D66=$D$20,E66=$S$18),N66*$AE$18*K66,IF(AND(D66=$D$20,E66=$S$19),N66*$AE$19*K66,IF(AND(D66=$D$20,E66=$S$20),N66*$AE$20*K66,IF(AND(D66=$D$21,E66=$S$15),N66*$AG$15*K66,IF(AND(D66=$D$21,E66=$S$16),N66*$AG$16*K66,IF(AND(D66=$D$21,E66=$S$17),N66*$AG$17*K66,IF(AND(D66=$D$21,E66=$S$18),N66*$AG$18*K66,IF(AND(D66=$D$21,E66=$S$19),N66*$AG$19*K66,IF(AND(D66=$D$21,E66=$S$20),N66*$AG$20*K66,0))))))))))))))))))))))))))))))))))))))))))</f>
        <v>0</v>
      </c>
      <c r="O67" s="127">
        <f>IF(AND(D66=$D$15,E66=$S$15),O66*$U$15*K66,IF(AND(D66=$D$15,E66=$S$16),O66*$U$16*K66,IF(AND(D66=$D$15,E66=$S$17),O66*$U$17*K66,IF(AND(D66=$D$15,E66=$S$18),O66*$U$18*K66,IF(AND(D66=$D$15,E66=$S$19),O66*$U$19*K66,IF(AND(D66=$D$15,E66=$S$20),O66*$U$20*K66,IF(AND(D66=$D$16,E66=$S$15),O66*$W$15*K66,IF(AND(D66=$D$16,E66=$S$16),O66*$W$16*K66,IF(AND(D66=$D$16,E66=$S$17),O66*$W$17*K66,IF(AND(D66=$D$16,E66=$S$18),O66*$W$18*K66,IF(AND(D66=$D$16,E66=$S$19),O66*$W$19*K66,IF(AND(D66=$D$16,E66=$S$20),O66*$W$20*K66,IF(AND(D66=$D$17,E66=$S$15),O66*$Y$15*K66,IF(AND(D66=$D$17,E66=$S$16),O66*$Y$16*K66,IF(AND(D66=$D$17,E66=$S$17),O66*$Y$17*K66,IF(AND(D66=$D$17,E66=$S$18),O66*$Y$18*K66,IF(AND(D66=$D$17,E66=$S$19),O66*$Y$19*K66,IF(AND(D66=$D$17,E66=$S$20),O66*$Y$20*K66,IF(AND(D66=$D$18,E66=$S$15),O66*$AA$15*K66,IF(AND(D66=$D$18,E66=$S$16),O66*$AA$16*K66,IF(AND(D66=$D$18,E66=$S$17),O66*$AA$17*K66,IF(AND(D66=$D$18,E66=$S$18),O66*$AA$18*K66,IF(AND(D66=$D$18,E66=$S$19),O66*$AA$19*K66,IF(AND(D66=$D$18,E66=$S$20),O66*$AA$20*K66,IF(AND(D66=$D$19,E66=$S$15),O66*$AC$15*K66,IF(AND(D66=$D$19,E66=$S$16),O66*$AC$16*K66,IF(AND(D66=$D$19,E66=$S$17),O66*$AC$17*K66,IF(AND(D66=$D$19,E66=$S$18),O66*$AC$18*K66,IF(AND(D66=$DE1066=$S$19),O66*$AC$19*K66,IF(AND(D66=$D$19,E66=$S$20),O66*$AC$20*K66,IF(AND(D66=$D$20,E66=$S$15),O66*$AE$15*K66,IF(AND(D66=$D$20,E66=$S$16),O66*$AE$16*K66,IF(AND(D66=$D$20,E66=$S$17),O66*$AE$17*K66,IF(AND(D66=$D$20,E66=$S$18),O66*$AE$18*K66,IF(AND(D66=$D$20,E66=$S$19),O66*$AE$19*K66,IF(AND(D66=$D$20,E66=$S$20),O66*$AE$20*K66,IF(AND(D66=$D$21,E66=$S$15),O66*$AG$15*K66,IF(AND(D66=$D$21,E66=$S$16),O66*$AG$16*K66,IF(AND(D66=$D$21,E66=$S$17),O66*$AG$17*K66,IF(AND(D66=$D$21,E66=$S$18),O66*$AG$18*K66,IF(AND(D66=$D$21,E66=$S$19),O66*$AG$19*K66,IF(AND(D66=$D$21,E66=$S$20),O66*$AG$20*K66,0))))))))))))))))))))))))))))))))))))))))))</f>
        <v>0</v>
      </c>
      <c r="P67" s="153"/>
      <c r="Q67" s="149"/>
      <c r="R67" s="151"/>
      <c r="S67" s="31"/>
      <c r="T67" s="31"/>
      <c r="U67" s="31"/>
      <c r="V67" s="31"/>
      <c r="W67" s="31"/>
      <c r="X67" s="31"/>
      <c r="Y67" s="31"/>
      <c r="Z67" s="36"/>
      <c r="AA67" s="36"/>
      <c r="AB67" s="32"/>
      <c r="AC67" s="32"/>
      <c r="AD67" s="32"/>
    </row>
    <row r="68" spans="1:30" x14ac:dyDescent="0.25">
      <c r="A68" s="158">
        <v>12</v>
      </c>
      <c r="B68" s="158"/>
      <c r="C68" s="160"/>
      <c r="D68" s="148"/>
      <c r="E68" s="148"/>
      <c r="F68" s="148"/>
      <c r="G68" s="143"/>
      <c r="H68" s="148"/>
      <c r="I68" s="148"/>
      <c r="J68" s="152"/>
      <c r="K68" s="154"/>
      <c r="L68" s="156"/>
      <c r="M68" s="95"/>
      <c r="N68" s="95">
        <f>+M68</f>
        <v>0</v>
      </c>
      <c r="O68" s="95"/>
      <c r="P68" s="152"/>
      <c r="Q68" s="148"/>
      <c r="R68" s="150"/>
      <c r="S68" s="31"/>
      <c r="T68" s="31"/>
      <c r="U68" s="31"/>
      <c r="V68" s="31"/>
      <c r="W68" s="31"/>
      <c r="X68" s="31"/>
      <c r="Y68" s="31"/>
      <c r="Z68" s="35"/>
      <c r="AA68" s="35"/>
      <c r="AB68" s="32"/>
      <c r="AC68" s="32"/>
      <c r="AD68" s="32"/>
    </row>
    <row r="69" spans="1:30" ht="15" hidden="1" customHeight="1" x14ac:dyDescent="0.25">
      <c r="A69" s="159"/>
      <c r="B69" s="159"/>
      <c r="C69" s="161"/>
      <c r="D69" s="149"/>
      <c r="E69" s="149"/>
      <c r="F69" s="149"/>
      <c r="G69" s="144"/>
      <c r="H69" s="149"/>
      <c r="I69" s="149"/>
      <c r="J69" s="153"/>
      <c r="K69" s="155"/>
      <c r="L69" s="157"/>
      <c r="M69" s="93">
        <f>IF(AND(D68=$D$15,E68=$S$15),M68*$U$15,IF(AND(D68=$D$15,E68=$S$16),M68*$U$16,IF(AND(D68=$D$15,E68=$S$17),M68*$U$17,IF(AND(D68=$D$15,E68=$S$18),M68*$U$18,IF(AND(D68=$D$15,E68=$S$19),M68*$U$19,IF(AND(D68=$D$15,E68=$S$20),M68*$U$20,IF(AND(D68=$D$16,E68=$S$15),M68*$W$15,IF(AND(D68=$D$16,E68=$S$16),M68*$W$16,IF(AND(D68=$D$16,E68=$S$17),M68*$W$17,IF(AND(D68=$D$16,E68=$S$18),M68*$W$18,IF(AND(D68=$D$16,E68=$S$19),M68*$W$19,IF(AND(D68=$D$16,E68=$S$20),M68*$W$20,IF(AND(D68=$D$17,E68=$S$15),M68*$Y$15,IF(AND(D68=$D$17,E68=$S$16),M68*$Y$16,IF(AND(D68=$D$17,E68=$S$17),M68*$Y$17,IF(AND(D68=$D$17,E68=$S$18),M68*$Y$18,IF(AND(D68=$D$17,E68=$S$19),M68*$Y$19,IF(AND(D68=$D$17,E68=$S$20),M68*$Y$20,IF(AND(D68=$D$18,E68=$S$15),M68*$AA$15,IF(AND(D68=$D$18,E68=$S$16),M68*$AA$16,IF(AND(D68=$D$18,E68=$S$17),M68*$AA$17,IF(AND(D68=$D$18,E68=$S$18),M68*$AA$18,IF(AND(D68=$D$18,E68=$S$19),M68*$AA$19,IF(AND(D68=$D$18,E68=$S$20),M68*$AA$20,IF(AND(D68=$D$19,E68=$S$15),M68*$AC$15,IF(AND(D68=$D$19,E68=$S$16),M68*$AC$16,IF(AND(D68=$D$19,E68=$S$17),M68*$AC$17,IF(AND(D68=$D$19,E68=$S$18),M68*$AC$18,IF(AND(D68=$D$19,E68=$S$19),M68*$AC$19,IF(AND(D68=$D$19,E68=$S$20),M68*$AC$20,IF(AND(D68=$D$20,E68=$S$15),M68*$AE$15,IF(AND(D68=$D$20,E68=$S$16),M68*$AE$16,IF(AND(D68=$D$20,E68=$S$17),M68*$AE$17,IF(AND(D68=$D$20,E68=$S$18),M68*$AE$18,IF(AND(D68=$D$20,E68=$S$19),M68*$AE$19,IF(AND(D68=$D$20,E68=$S$20),M68*$AE$20,IF(AND(D68=$D$21,E68=$S$15),M68*$AG$15,IF(AND(D68=$D$21,E68=$S$16),M68*$AG$16,IF(AND(D68=$D$21,E68=$S$17),M68*$AG$17,IF(AND(D68=$D$21,E68=$S$18),M68*$AG$18,IF(AND(D68=$D$21,E68=$S$19),M68*$AG$19,IF(AND(D68=$D$21,E68=$S$20),M68*$AG$20,0))))))))))))))))))))))))))))))))))))))))))</f>
        <v>0</v>
      </c>
      <c r="N69" s="126">
        <f>IF(AND(D68=$D$15,E68=$S$15),N68*$U$15*K68,IF(AND(D68=$D$15,E68=$S$16),N68*$U$16*K68,IF(AND(D68=$D$15,E68=$S$17),N68*$U$17*K68,IF(AND(D68=$D$15,E68=$S$18),N68*$U$18*K68,IF(AND(D68=$D$15,E68=$S$19),N68*$U$19*K68,IF(AND(D68=$D$15,E68=$S$20),N68*$U$20*K68,IF(AND(D68=$D$16,E68=$S$15),N68*$W$15*K68,IF(AND(D68=$D$16,E68=$S$16),N68*$W$16*K68,IF(AND(D68=$D$16,E68=$S$17),N68*$W$17*K68,IF(AND(D68=$D$16,E68=$S$18),N68*$W$18*K68,IF(AND(D68=$D$16,E68=$S$19),N68*$W$19*K68,IF(AND(D68=$D$16,E68=$S$20),N68*$W$20*K68,IF(AND(D68=$D$17,E68=$S$15),N68*$Y$15*K68,IF(AND(D68=$D$17,E68=$S$16),N68*$Y$16*K68,IF(AND(D68=$D$17,E68=$S$17),N68*$Y$17*K68,IF(AND(D68=$D$17,E68=$S$18),N68*$Y$18*K68,IF(AND(D68=$D$17,E68=$S$19),N68*$Y$19*K68,IF(AND(D68=$D$17,E68=$S$20),N68*$Y$20*K68,IF(AND(D68=$D$18,E68=$S$15),N68*$AA$15*K68,IF(AND(D68=$D$18,E68=$S$16),N68*$AA$16*K68,IF(AND(D68=$D$18,E68=$S$17),N68*$AA$17*K68,IF(AND(D68=$D$18,E68=$S$18),N68*$AA$18*K68,IF(AND(D68=$D$18,E68=$S$19),N68*$AA$19*K68,IF(AND(D68=$D$18,E68=$S$20),N68*$AA$20*K68,IF(AND(D68=$D$19,E68=$S$15),N68*$AC$15*K68,IF(AND(D68=$D$19,E68=$S$16),N68*$AC$16*K68,IF(AND(D68=$D$19,E68=$S$17),N68*$AC$17*K68,IF(AND(D68=$D$19,E68=$S$18),N68*$AC$18*K68,IF(AND(D68=$DE1068=$S$19),N68*$AC$19*K68,IF(AND(D68=$D$19,E68=$S$20),N68*$AC$20*K68,IF(AND(D68=$D$20,E68=$S$15),N68*$AE$15*K68,IF(AND(D68=$D$20,E68=$S$16),N68*$AE$16*K68,IF(AND(D68=$D$20,E68=$S$17),N68*$AE$17*K68,IF(AND(D68=$D$20,E68=$S$18),N68*$AE$18*K68,IF(AND(D68=$D$20,E68=$S$19),N68*$AE$19*K68,IF(AND(D68=$D$20,E68=$S$20),N68*$AE$20*K68,IF(AND(D68=$D$21,E68=$S$15),N68*$AG$15*K68,IF(AND(D68=$D$21,E68=$S$16),N68*$AG$16*K68,IF(AND(D68=$D$21,E68=$S$17),N68*$AG$17*K68,IF(AND(D68=$D$21,E68=$S$18),N68*$AG$18*K68,IF(AND(D68=$D$21,E68=$S$19),N68*$AG$19*K68,IF(AND(D68=$D$21,E68=$S$20),N68*$AG$20*K68,0))))))))))))))))))))))))))))))))))))))))))</f>
        <v>0</v>
      </c>
      <c r="O69" s="127">
        <f>IF(AND(D68=$D$15,E68=$S$15),O68*$U$15*K68,IF(AND(D68=$D$15,E68=$S$16),O68*$U$16*K68,IF(AND(D68=$D$15,E68=$S$17),O68*$U$17*K68,IF(AND(D68=$D$15,E68=$S$18),O68*$U$18*K68,IF(AND(D68=$D$15,E68=$S$19),O68*$U$19*K68,IF(AND(D68=$D$15,E68=$S$20),O68*$U$20*K68,IF(AND(D68=$D$16,E68=$S$15),O68*$W$15*K68,IF(AND(D68=$D$16,E68=$S$16),O68*$W$16*K68,IF(AND(D68=$D$16,E68=$S$17),O68*$W$17*K68,IF(AND(D68=$D$16,E68=$S$18),O68*$W$18*K68,IF(AND(D68=$D$16,E68=$S$19),O68*$W$19*K68,IF(AND(D68=$D$16,E68=$S$20),O68*$W$20*K68,IF(AND(D68=$D$17,E68=$S$15),O68*$Y$15*K68,IF(AND(D68=$D$17,E68=$S$16),O68*$Y$16*K68,IF(AND(D68=$D$17,E68=$S$17),O68*$Y$17*K68,IF(AND(D68=$D$17,E68=$S$18),O68*$Y$18*K68,IF(AND(D68=$D$17,E68=$S$19),O68*$Y$19*K68,IF(AND(D68=$D$17,E68=$S$20),O68*$Y$20*K68,IF(AND(D68=$D$18,E68=$S$15),O68*$AA$15*K68,IF(AND(D68=$D$18,E68=$S$16),O68*$AA$16*K68,IF(AND(D68=$D$18,E68=$S$17),O68*$AA$17*K68,IF(AND(D68=$D$18,E68=$S$18),O68*$AA$18*K68,IF(AND(D68=$D$18,E68=$S$19),O68*$AA$19*K68,IF(AND(D68=$D$18,E68=$S$20),O68*$AA$20*K68,IF(AND(D68=$D$19,E68=$S$15),O68*$AC$15*K68,IF(AND(D68=$D$19,E68=$S$16),O68*$AC$16*K68,IF(AND(D68=$D$19,E68=$S$17),O68*$AC$17*K68,IF(AND(D68=$D$19,E68=$S$18),O68*$AC$18*K68,IF(AND(D68=$DE1068=$S$19),O68*$AC$19*K68,IF(AND(D68=$D$19,E68=$S$20),O68*$AC$20*K68,IF(AND(D68=$D$20,E68=$S$15),O68*$AE$15*K68,IF(AND(D68=$D$20,E68=$S$16),O68*$AE$16*K68,IF(AND(D68=$D$20,E68=$S$17),O68*$AE$17*K68,IF(AND(D68=$D$20,E68=$S$18),O68*$AE$18*K68,IF(AND(D68=$D$20,E68=$S$19),O68*$AE$19*K68,IF(AND(D68=$D$20,E68=$S$20),O68*$AE$20*K68,IF(AND(D68=$D$21,E68=$S$15),O68*$AG$15*K68,IF(AND(D68=$D$21,E68=$S$16),O68*$AG$16*K68,IF(AND(D68=$D$21,E68=$S$17),O68*$AG$17*K68,IF(AND(D68=$D$21,E68=$S$18),O68*$AG$18*K68,IF(AND(D68=$D$21,E68=$S$19),O68*$AG$19*K68,IF(AND(D68=$D$21,E68=$S$20),O68*$AG$20*K68,0))))))))))))))))))))))))))))))))))))))))))</f>
        <v>0</v>
      </c>
      <c r="P69" s="153"/>
      <c r="Q69" s="149"/>
      <c r="R69" s="151"/>
      <c r="S69" s="31"/>
      <c r="T69" s="31"/>
      <c r="U69" s="31"/>
      <c r="V69" s="31"/>
      <c r="W69" s="31"/>
      <c r="X69" s="31"/>
      <c r="Y69" s="31"/>
      <c r="Z69" s="36"/>
      <c r="AA69" s="36"/>
      <c r="AB69" s="32"/>
      <c r="AC69" s="32"/>
      <c r="AD69" s="32"/>
    </row>
    <row r="70" spans="1:30" x14ac:dyDescent="0.25">
      <c r="A70" s="158">
        <v>13</v>
      </c>
      <c r="B70" s="158"/>
      <c r="C70" s="160"/>
      <c r="D70" s="148"/>
      <c r="E70" s="148"/>
      <c r="F70" s="148"/>
      <c r="G70" s="143"/>
      <c r="H70" s="148"/>
      <c r="I70" s="148"/>
      <c r="J70" s="152"/>
      <c r="K70" s="154"/>
      <c r="L70" s="156"/>
      <c r="M70" s="95"/>
      <c r="N70" s="95">
        <f>+M70</f>
        <v>0</v>
      </c>
      <c r="O70" s="95"/>
      <c r="P70" s="152"/>
      <c r="Q70" s="148"/>
      <c r="R70" s="150"/>
      <c r="S70" s="31"/>
      <c r="T70" s="31"/>
      <c r="U70" s="31"/>
      <c r="V70" s="31"/>
      <c r="W70" s="31"/>
      <c r="X70" s="31"/>
      <c r="Y70" s="31"/>
      <c r="Z70" s="35"/>
      <c r="AA70" s="35"/>
      <c r="AB70" s="32"/>
      <c r="AC70" s="32"/>
      <c r="AD70" s="32"/>
    </row>
    <row r="71" spans="1:30" ht="15" hidden="1" customHeight="1" x14ac:dyDescent="0.25">
      <c r="A71" s="159"/>
      <c r="B71" s="159"/>
      <c r="C71" s="161"/>
      <c r="D71" s="149"/>
      <c r="E71" s="149"/>
      <c r="F71" s="149"/>
      <c r="G71" s="144"/>
      <c r="H71" s="149"/>
      <c r="I71" s="149"/>
      <c r="J71" s="153"/>
      <c r="K71" s="155"/>
      <c r="L71" s="157"/>
      <c r="M71" s="93">
        <f>IF(AND(D70=$D$15,E70=$S$15),M70*$U$15,IF(AND(D70=$D$15,E70=$S$16),M70*$U$16,IF(AND(D70=$D$15,E70=$S$17),M70*$U$17,IF(AND(D70=$D$15,E70=$S$18),M70*$U$18,IF(AND(D70=$D$15,E70=$S$19),M70*$U$19,IF(AND(D70=$D$15,E70=$S$20),M70*$U$20,IF(AND(D70=$D$16,E70=$S$15),M70*$W$15,IF(AND(D70=$D$16,E70=$S$16),M70*$W$16,IF(AND(D70=$D$16,E70=$S$17),M70*$W$17,IF(AND(D70=$D$16,E70=$S$18),M70*$W$18,IF(AND(D70=$D$16,E70=$S$19),M70*$W$19,IF(AND(D70=$D$16,E70=$S$20),M70*$W$20,IF(AND(D70=$D$17,E70=$S$15),M70*$Y$15,IF(AND(D70=$D$17,E70=$S$16),M70*$Y$16,IF(AND(D70=$D$17,E70=$S$17),M70*$Y$17,IF(AND(D70=$D$17,E70=$S$18),M70*$Y$18,IF(AND(D70=$D$17,E70=$S$19),M70*$Y$19,IF(AND(D70=$D$17,E70=$S$20),M70*$Y$20,IF(AND(D70=$D$18,E70=$S$15),M70*$AA$15,IF(AND(D70=$D$18,E70=$S$16),M70*$AA$16,IF(AND(D70=$D$18,E70=$S$17),M70*$AA$17,IF(AND(D70=$D$18,E70=$S$18),M70*$AA$18,IF(AND(D70=$D$18,E70=$S$19),M70*$AA$19,IF(AND(D70=$D$18,E70=$S$20),M70*$AA$20,IF(AND(D70=$D$19,E70=$S$15),M70*$AC$15,IF(AND(D70=$D$19,E70=$S$16),M70*$AC$16,IF(AND(D70=$D$19,E70=$S$17),M70*$AC$17,IF(AND(D70=$D$19,E70=$S$18),M70*$AC$18,IF(AND(D70=$D$19,E70=$S$19),M70*$AC$19,IF(AND(D70=$D$19,E70=$S$20),M70*$AC$20,IF(AND(D70=$D$20,E70=$S$15),M70*$AE$15,IF(AND(D70=$D$20,E70=$S$16),M70*$AE$16,IF(AND(D70=$D$20,E70=$S$17),M70*$AE$17,IF(AND(D70=$D$20,E70=$S$18),M70*$AE$18,IF(AND(D70=$D$20,E70=$S$19),M70*$AE$19,IF(AND(D70=$D$20,E70=$S$20),M70*$AE$20,IF(AND(D70=$D$21,E70=$S$15),M70*$AG$15,IF(AND(D70=$D$21,E70=$S$16),M70*$AG$16,IF(AND(D70=$D$21,E70=$S$17),M70*$AG$17,IF(AND(D70=$D$21,E70=$S$18),M70*$AG$18,IF(AND(D70=$D$21,E70=$S$19),M70*$AG$19,IF(AND(D70=$D$21,E70=$S$20),M70*$AG$20,0))))))))))))))))))))))))))))))))))))))))))</f>
        <v>0</v>
      </c>
      <c r="N71" s="126">
        <f>IF(AND(D70=$D$15,E70=$S$15),N70*$U$15*K70,IF(AND(D70=$D$15,E70=$S$16),N70*$U$16*K70,IF(AND(D70=$D$15,E70=$S$17),N70*$U$17*K70,IF(AND(D70=$D$15,E70=$S$18),N70*$U$18*K70,IF(AND(D70=$D$15,E70=$S$19),N70*$U$19*K70,IF(AND(D70=$D$15,E70=$S$20),N70*$U$20*K70,IF(AND(D70=$D$16,E70=$S$15),N70*$W$15*K70,IF(AND(D70=$D$16,E70=$S$16),N70*$W$16*K70,IF(AND(D70=$D$16,E70=$S$17),N70*$W$17*K70,IF(AND(D70=$D$16,E70=$S$18),N70*$W$18*K70,IF(AND(D70=$D$16,E70=$S$19),N70*$W$19*K70,IF(AND(D70=$D$16,E70=$S$20),N70*$W$20*K70,IF(AND(D70=$D$17,E70=$S$15),N70*$Y$15*K70,IF(AND(D70=$D$17,E70=$S$16),N70*$Y$16*K70,IF(AND(D70=$D$17,E70=$S$17),N70*$Y$17*K70,IF(AND(D70=$D$17,E70=$S$18),N70*$Y$18*K70,IF(AND(D70=$D$17,E70=$S$19),N70*$Y$19*K70,IF(AND(D70=$D$17,E70=$S$20),N70*$Y$20*K70,IF(AND(D70=$D$18,E70=$S$15),N70*$AA$15*K70,IF(AND(D70=$D$18,E70=$S$16),N70*$AA$16*K70,IF(AND(D70=$D$18,E70=$S$17),N70*$AA$17*K70,IF(AND(D70=$D$18,E70=$S$18),N70*$AA$18*K70,IF(AND(D70=$D$18,E70=$S$19),N70*$AA$19*K70,IF(AND(D70=$D$18,E70=$S$20),N70*$AA$20*K70,IF(AND(D70=$D$19,E70=$S$15),N70*$AC$15*K70,IF(AND(D70=$D$19,E70=$S$16),N70*$AC$16*K70,IF(AND(D70=$D$19,E70=$S$17),N70*$AC$17*K70,IF(AND(D70=$D$19,E70=$S$18),N70*$AC$18*K70,IF(AND(D70=$DE1070=$S$19),N70*$AC$19*K70,IF(AND(D70=$D$19,E70=$S$20),N70*$AC$20*K70,IF(AND(D70=$D$20,E70=$S$15),N70*$AE$15*K70,IF(AND(D70=$D$20,E70=$S$16),N70*$AE$16*K70,IF(AND(D70=$D$20,E70=$S$17),N70*$AE$17*K70,IF(AND(D70=$D$20,E70=$S$18),N70*$AE$18*K70,IF(AND(D70=$D$20,E70=$S$19),N70*$AE$19*K70,IF(AND(D70=$D$20,E70=$S$20),N70*$AE$20*K70,IF(AND(D70=$D$21,E70=$S$15),N70*$AG$15*K70,IF(AND(D70=$D$21,E70=$S$16),N70*$AG$16*K70,IF(AND(D70=$D$21,E70=$S$17),N70*$AG$17*K70,IF(AND(D70=$D$21,E70=$S$18),N70*$AG$18*K70,IF(AND(D70=$D$21,E70=$S$19),N70*$AG$19*K70,IF(AND(D70=$D$21,E70=$S$20),N70*$AG$20*K70,0))))))))))))))))))))))))))))))))))))))))))</f>
        <v>0</v>
      </c>
      <c r="O71" s="127">
        <f>IF(AND(D70=$D$15,E70=$S$15),O70*$U$15*K70,IF(AND(D70=$D$15,E70=$S$16),O70*$U$16*K70,IF(AND(D70=$D$15,E70=$S$17),O70*$U$17*K70,IF(AND(D70=$D$15,E70=$S$18),O70*$U$18*K70,IF(AND(D70=$D$15,E70=$S$19),O70*$U$19*K70,IF(AND(D70=$D$15,E70=$S$20),O70*$U$20*K70,IF(AND(D70=$D$16,E70=$S$15),O70*$W$15*K70,IF(AND(D70=$D$16,E70=$S$16),O70*$W$16*K70,IF(AND(D70=$D$16,E70=$S$17),O70*$W$17*K70,IF(AND(D70=$D$16,E70=$S$18),O70*$W$18*K70,IF(AND(D70=$D$16,E70=$S$19),O70*$W$19*K70,IF(AND(D70=$D$16,E70=$S$20),O70*$W$20*K70,IF(AND(D70=$D$17,E70=$S$15),O70*$Y$15*K70,IF(AND(D70=$D$17,E70=$S$16),O70*$Y$16*K70,IF(AND(D70=$D$17,E70=$S$17),O70*$Y$17*K70,IF(AND(D70=$D$17,E70=$S$18),O70*$Y$18*K70,IF(AND(D70=$D$17,E70=$S$19),O70*$Y$19*K70,IF(AND(D70=$D$17,E70=$S$20),O70*$Y$20*K70,IF(AND(D70=$D$18,E70=$S$15),O70*$AA$15*K70,IF(AND(D70=$D$18,E70=$S$16),O70*$AA$16*K70,IF(AND(D70=$D$18,E70=$S$17),O70*$AA$17*K70,IF(AND(D70=$D$18,E70=$S$18),O70*$AA$18*K70,IF(AND(D70=$D$18,E70=$S$19),O70*$AA$19*K70,IF(AND(D70=$D$18,E70=$S$20),O70*$AA$20*K70,IF(AND(D70=$D$19,E70=$S$15),O70*$AC$15*K70,IF(AND(D70=$D$19,E70=$S$16),O70*$AC$16*K70,IF(AND(D70=$D$19,E70=$S$17),O70*$AC$17*K70,IF(AND(D70=$D$19,E70=$S$18),O70*$AC$18*K70,IF(AND(D70=$DE1070=$S$19),O70*$AC$19*K70,IF(AND(D70=$D$19,E70=$S$20),O70*$AC$20*K70,IF(AND(D70=$D$20,E70=$S$15),O70*$AE$15*K70,IF(AND(D70=$D$20,E70=$S$16),O70*$AE$16*K70,IF(AND(D70=$D$20,E70=$S$17),O70*$AE$17*K70,IF(AND(D70=$D$20,E70=$S$18),O70*$AE$18*K70,IF(AND(D70=$D$20,E70=$S$19),O70*$AE$19*K70,IF(AND(D70=$D$20,E70=$S$20),O70*$AE$20*K70,IF(AND(D70=$D$21,E70=$S$15),O70*$AG$15*K70,IF(AND(D70=$D$21,E70=$S$16),O70*$AG$16*K70,IF(AND(D70=$D$21,E70=$S$17),O70*$AG$17*K70,IF(AND(D70=$D$21,E70=$S$18),O70*$AG$18*K70,IF(AND(D70=$D$21,E70=$S$19),O70*$AG$19*K70,IF(AND(D70=$D$21,E70=$S$20),O70*$AG$20*K70,0))))))))))))))))))))))))))))))))))))))))))</f>
        <v>0</v>
      </c>
      <c r="P71" s="153"/>
      <c r="Q71" s="149"/>
      <c r="R71" s="151"/>
      <c r="S71" s="31"/>
      <c r="T71" s="31"/>
      <c r="U71" s="31"/>
      <c r="V71" s="31"/>
      <c r="W71" s="31"/>
      <c r="X71" s="31"/>
      <c r="Y71" s="31"/>
      <c r="Z71" s="36"/>
      <c r="AA71" s="36"/>
      <c r="AB71" s="32"/>
      <c r="AC71" s="32"/>
      <c r="AD71" s="32"/>
    </row>
    <row r="72" spans="1:30" x14ac:dyDescent="0.25">
      <c r="A72" s="158">
        <v>14</v>
      </c>
      <c r="B72" s="158"/>
      <c r="C72" s="160"/>
      <c r="D72" s="148"/>
      <c r="E72" s="148"/>
      <c r="F72" s="148"/>
      <c r="G72" s="143"/>
      <c r="H72" s="148"/>
      <c r="I72" s="148"/>
      <c r="J72" s="152"/>
      <c r="K72" s="154"/>
      <c r="L72" s="156"/>
      <c r="M72" s="95"/>
      <c r="N72" s="95">
        <f>+M72</f>
        <v>0</v>
      </c>
      <c r="O72" s="95"/>
      <c r="P72" s="152"/>
      <c r="Q72" s="148"/>
      <c r="R72" s="150"/>
      <c r="S72" s="31"/>
      <c r="T72" s="31"/>
      <c r="U72" s="31"/>
      <c r="V72" s="31"/>
      <c r="W72" s="31"/>
      <c r="X72" s="31"/>
      <c r="Y72" s="31"/>
      <c r="Z72" s="35"/>
      <c r="AA72" s="35"/>
      <c r="AB72" s="32"/>
      <c r="AC72" s="32"/>
      <c r="AD72" s="32"/>
    </row>
    <row r="73" spans="1:30" ht="15" hidden="1" customHeight="1" x14ac:dyDescent="0.25">
      <c r="A73" s="159"/>
      <c r="B73" s="159"/>
      <c r="C73" s="161"/>
      <c r="D73" s="149"/>
      <c r="E73" s="149"/>
      <c r="F73" s="149"/>
      <c r="G73" s="144"/>
      <c r="H73" s="149"/>
      <c r="I73" s="149"/>
      <c r="J73" s="153"/>
      <c r="K73" s="155"/>
      <c r="L73" s="157"/>
      <c r="M73" s="93">
        <f>IF(AND(D72=$D$15,E72=$S$15),M72*$U$15,IF(AND(D72=$D$15,E72=$S$16),M72*$U$16,IF(AND(D72=$D$15,E72=$S$17),M72*$U$17,IF(AND(D72=$D$15,E72=$S$18),M72*$U$18,IF(AND(D72=$D$15,E72=$S$19),M72*$U$19,IF(AND(D72=$D$15,E72=$S$20),M72*$U$20,IF(AND(D72=$D$16,E72=$S$15),M72*$W$15,IF(AND(D72=$D$16,E72=$S$16),M72*$W$16,IF(AND(D72=$D$16,E72=$S$17),M72*$W$17,IF(AND(D72=$D$16,E72=$S$18),M72*$W$18,IF(AND(D72=$D$16,E72=$S$19),M72*$W$19,IF(AND(D72=$D$16,E72=$S$20),M72*$W$20,IF(AND(D72=$D$17,E72=$S$15),M72*$Y$15,IF(AND(D72=$D$17,E72=$S$16),M72*$Y$16,IF(AND(D72=$D$17,E72=$S$17),M72*$Y$17,IF(AND(D72=$D$17,E72=$S$18),M72*$Y$18,IF(AND(D72=$D$17,E72=$S$19),M72*$Y$19,IF(AND(D72=$D$17,E72=$S$20),M72*$Y$20,IF(AND(D72=$D$18,E72=$S$15),M72*$AA$15,IF(AND(D72=$D$18,E72=$S$16),M72*$AA$16,IF(AND(D72=$D$18,E72=$S$17),M72*$AA$17,IF(AND(D72=$D$18,E72=$S$18),M72*$AA$18,IF(AND(D72=$D$18,E72=$S$19),M72*$AA$19,IF(AND(D72=$D$18,E72=$S$20),M72*$AA$20,IF(AND(D72=$D$19,E72=$S$15),M72*$AC$15,IF(AND(D72=$D$19,E72=$S$16),M72*$AC$16,IF(AND(D72=$D$19,E72=$S$17),M72*$AC$17,IF(AND(D72=$D$19,E72=$S$18),M72*$AC$18,IF(AND(D72=$D$19,E72=$S$19),M72*$AC$19,IF(AND(D72=$D$19,E72=$S$20),M72*$AC$20,IF(AND(D72=$D$20,E72=$S$15),M72*$AE$15,IF(AND(D72=$D$20,E72=$S$16),M72*$AE$16,IF(AND(D72=$D$20,E72=$S$17),M72*$AE$17,IF(AND(D72=$D$20,E72=$S$18),M72*$AE$18,IF(AND(D72=$D$20,E72=$S$19),M72*$AE$19,IF(AND(D72=$D$20,E72=$S$20),M72*$AE$20,IF(AND(D72=$D$21,E72=$S$15),M72*$AG$15,IF(AND(D72=$D$21,E72=$S$16),M72*$AG$16,IF(AND(D72=$D$21,E72=$S$17),M72*$AG$17,IF(AND(D72=$D$21,E72=$S$18),M72*$AG$18,IF(AND(D72=$D$21,E72=$S$19),M72*$AG$19,IF(AND(D72=$D$21,E72=$S$20),M72*$AG$20,0))))))))))))))))))))))))))))))))))))))))))</f>
        <v>0</v>
      </c>
      <c r="N73" s="126">
        <f>IF(AND(D72=$D$15,E72=$S$15),N72*$U$15*K72,IF(AND(D72=$D$15,E72=$S$16),N72*$U$16*K72,IF(AND(D72=$D$15,E72=$S$17),N72*$U$17*K72,IF(AND(D72=$D$15,E72=$S$18),N72*$U$18*K72,IF(AND(D72=$D$15,E72=$S$19),N72*$U$19*K72,IF(AND(D72=$D$15,E72=$S$20),N72*$U$20*K72,IF(AND(D72=$D$16,E72=$S$15),N72*$W$15*K72,IF(AND(D72=$D$16,E72=$S$16),N72*$W$16*K72,IF(AND(D72=$D$16,E72=$S$17),N72*$W$17*K72,IF(AND(D72=$D$16,E72=$S$18),N72*$W$18*K72,IF(AND(D72=$D$16,E72=$S$19),N72*$W$19*K72,IF(AND(D72=$D$16,E72=$S$20),N72*$W$20*K72,IF(AND(D72=$D$17,E72=$S$15),N72*$Y$15*K72,IF(AND(D72=$D$17,E72=$S$16),N72*$Y$16*K72,IF(AND(D72=$D$17,E72=$S$17),N72*$Y$17*K72,IF(AND(D72=$D$17,E72=$S$18),N72*$Y$18*K72,IF(AND(D72=$D$17,E72=$S$19),N72*$Y$19*K72,IF(AND(D72=$D$17,E72=$S$20),N72*$Y$20*K72,IF(AND(D72=$D$18,E72=$S$15),N72*$AA$15*K72,IF(AND(D72=$D$18,E72=$S$16),N72*$AA$16*K72,IF(AND(D72=$D$18,E72=$S$17),N72*$AA$17*K72,IF(AND(D72=$D$18,E72=$S$18),N72*$AA$18*K72,IF(AND(D72=$D$18,E72=$S$19),N72*$AA$19*K72,IF(AND(D72=$D$18,E72=$S$20),N72*$AA$20*K72,IF(AND(D72=$D$19,E72=$S$15),N72*$AC$15*K72,IF(AND(D72=$D$19,E72=$S$16),N72*$AC$16*K72,IF(AND(D72=$D$19,E72=$S$17),N72*$AC$17*K72,IF(AND(D72=$D$19,E72=$S$18),N72*$AC$18*K72,IF(AND(D72=$DE1072=$S$19),N72*$AC$19*K72,IF(AND(D72=$D$19,E72=$S$20),N72*$AC$20*K72,IF(AND(D72=$D$20,E72=$S$15),N72*$AE$15*K72,IF(AND(D72=$D$20,E72=$S$16),N72*$AE$16*K72,IF(AND(D72=$D$20,E72=$S$17),N72*$AE$17*K72,IF(AND(D72=$D$20,E72=$S$18),N72*$AE$18*K72,IF(AND(D72=$D$20,E72=$S$19),N72*$AE$19*K72,IF(AND(D72=$D$20,E72=$S$20),N72*$AE$20*K72,IF(AND(D72=$D$21,E72=$S$15),N72*$AG$15*K72,IF(AND(D72=$D$21,E72=$S$16),N72*$AG$16*K72,IF(AND(D72=$D$21,E72=$S$17),N72*$AG$17*K72,IF(AND(D72=$D$21,E72=$S$18),N72*$AG$18*K72,IF(AND(D72=$D$21,E72=$S$19),N72*$AG$19*K72,IF(AND(D72=$D$21,E72=$S$20),N72*$AG$20*K72,0))))))))))))))))))))))))))))))))))))))))))</f>
        <v>0</v>
      </c>
      <c r="O73" s="127">
        <f>IF(AND(D72=$D$15,E72=$S$15),O72*$U$15*K72,IF(AND(D72=$D$15,E72=$S$16),O72*$U$16*K72,IF(AND(D72=$D$15,E72=$S$17),O72*$U$17*K72,IF(AND(D72=$D$15,E72=$S$18),O72*$U$18*K72,IF(AND(D72=$D$15,E72=$S$19),O72*$U$19*K72,IF(AND(D72=$D$15,E72=$S$20),O72*$U$20*K72,IF(AND(D72=$D$16,E72=$S$15),O72*$W$15*K72,IF(AND(D72=$D$16,E72=$S$16),O72*$W$16*K72,IF(AND(D72=$D$16,E72=$S$17),O72*$W$17*K72,IF(AND(D72=$D$16,E72=$S$18),O72*$W$18*K72,IF(AND(D72=$D$16,E72=$S$19),O72*$W$19*K72,IF(AND(D72=$D$16,E72=$S$20),O72*$W$20*K72,IF(AND(D72=$D$17,E72=$S$15),O72*$Y$15*K72,IF(AND(D72=$D$17,E72=$S$16),O72*$Y$16*K72,IF(AND(D72=$D$17,E72=$S$17),O72*$Y$17*K72,IF(AND(D72=$D$17,E72=$S$18),O72*$Y$18*K72,IF(AND(D72=$D$17,E72=$S$19),O72*$Y$19*K72,IF(AND(D72=$D$17,E72=$S$20),O72*$Y$20*K72,IF(AND(D72=$D$18,E72=$S$15),O72*$AA$15*K72,IF(AND(D72=$D$18,E72=$S$16),O72*$AA$16*K72,IF(AND(D72=$D$18,E72=$S$17),O72*$AA$17*K72,IF(AND(D72=$D$18,E72=$S$18),O72*$AA$18*K72,IF(AND(D72=$D$18,E72=$S$19),O72*$AA$19*K72,IF(AND(D72=$D$18,E72=$S$20),O72*$AA$20*K72,IF(AND(D72=$D$19,E72=$S$15),O72*$AC$15*K72,IF(AND(D72=$D$19,E72=$S$16),O72*$AC$16*K72,IF(AND(D72=$D$19,E72=$S$17),O72*$AC$17*K72,IF(AND(D72=$D$19,E72=$S$18),O72*$AC$18*K72,IF(AND(D72=$DE1072=$S$19),O72*$AC$19*K72,IF(AND(D72=$D$19,E72=$S$20),O72*$AC$20*K72,IF(AND(D72=$D$20,E72=$S$15),O72*$AE$15*K72,IF(AND(D72=$D$20,E72=$S$16),O72*$AE$16*K72,IF(AND(D72=$D$20,E72=$S$17),O72*$AE$17*K72,IF(AND(D72=$D$20,E72=$S$18),O72*$AE$18*K72,IF(AND(D72=$D$20,E72=$S$19),O72*$AE$19*K72,IF(AND(D72=$D$20,E72=$S$20),O72*$AE$20*K72,IF(AND(D72=$D$21,E72=$S$15),O72*$AG$15*K72,IF(AND(D72=$D$21,E72=$S$16),O72*$AG$16*K72,IF(AND(D72=$D$21,E72=$S$17),O72*$AG$17*K72,IF(AND(D72=$D$21,E72=$S$18),O72*$AG$18*K72,IF(AND(D72=$D$21,E72=$S$19),O72*$AG$19*K72,IF(AND(D72=$D$21,E72=$S$20),O72*$AG$20*K72,0))))))))))))))))))))))))))))))))))))))))))</f>
        <v>0</v>
      </c>
      <c r="P73" s="153"/>
      <c r="Q73" s="149"/>
      <c r="R73" s="151"/>
      <c r="S73" s="37"/>
      <c r="T73" s="31"/>
      <c r="U73" s="31"/>
      <c r="V73" s="31"/>
      <c r="W73" s="31"/>
      <c r="X73" s="31"/>
      <c r="Y73" s="31"/>
      <c r="Z73" s="36"/>
      <c r="AA73" s="36"/>
      <c r="AB73" s="32"/>
      <c r="AC73" s="32"/>
      <c r="AD73" s="32"/>
    </row>
    <row r="74" spans="1:30" x14ac:dyDescent="0.25">
      <c r="A74" s="158">
        <v>15</v>
      </c>
      <c r="B74" s="158"/>
      <c r="C74" s="160"/>
      <c r="D74" s="148"/>
      <c r="E74" s="148"/>
      <c r="F74" s="148"/>
      <c r="G74" s="143"/>
      <c r="H74" s="148"/>
      <c r="I74" s="148"/>
      <c r="J74" s="152"/>
      <c r="K74" s="154"/>
      <c r="L74" s="156"/>
      <c r="M74" s="95"/>
      <c r="N74" s="95">
        <f>+M74</f>
        <v>0</v>
      </c>
      <c r="O74" s="95"/>
      <c r="P74" s="152"/>
      <c r="Q74" s="148"/>
      <c r="R74" s="150"/>
      <c r="S74" s="37"/>
      <c r="T74" s="31"/>
      <c r="U74" s="31"/>
      <c r="V74" s="31"/>
      <c r="W74" s="31"/>
      <c r="X74" s="31"/>
      <c r="Y74" s="31"/>
      <c r="Z74" s="35"/>
      <c r="AA74" s="35"/>
      <c r="AB74" s="32"/>
      <c r="AC74" s="32"/>
      <c r="AD74" s="32"/>
    </row>
    <row r="75" spans="1:30" ht="15" hidden="1" customHeight="1" x14ac:dyDescent="0.25">
      <c r="A75" s="159"/>
      <c r="B75" s="159"/>
      <c r="C75" s="161"/>
      <c r="D75" s="149"/>
      <c r="E75" s="149"/>
      <c r="F75" s="149"/>
      <c r="G75" s="144"/>
      <c r="H75" s="149"/>
      <c r="I75" s="149"/>
      <c r="J75" s="153"/>
      <c r="K75" s="155"/>
      <c r="L75" s="157"/>
      <c r="M75" s="93">
        <f>IF(AND(D74=$D$15,E74=$S$15),M74*$U$15,IF(AND(D74=$D$15,E74=$S$16),M74*$U$16,IF(AND(D74=$D$15,E74=$S$17),M74*$U$17,IF(AND(D74=$D$15,E74=$S$18),M74*$U$18,IF(AND(D74=$D$15,E74=$S$19),M74*$U$19,IF(AND(D74=$D$15,E74=$S$20),M74*$U$20,IF(AND(D74=$D$16,E74=$S$15),M74*$W$15,IF(AND(D74=$D$16,E74=$S$16),M74*$W$16,IF(AND(D74=$D$16,E74=$S$17),M74*$W$17,IF(AND(D74=$D$16,E74=$S$18),M74*$W$18,IF(AND(D74=$D$16,E74=$S$19),M74*$W$19,IF(AND(D74=$D$16,E74=$S$20),M74*$W$20,IF(AND(D74=$D$17,E74=$S$15),M74*$Y$15,IF(AND(D74=$D$17,E74=$S$16),M74*$Y$16,IF(AND(D74=$D$17,E74=$S$17),M74*$Y$17,IF(AND(D74=$D$17,E74=$S$18),M74*$Y$18,IF(AND(D74=$D$17,E74=$S$19),M74*$Y$19,IF(AND(D74=$D$17,E74=$S$20),M74*$Y$20,IF(AND(D74=$D$18,E74=$S$15),M74*$AA$15,IF(AND(D74=$D$18,E74=$S$16),M74*$AA$16,IF(AND(D74=$D$18,E74=$S$17),M74*$AA$17,IF(AND(D74=$D$18,E74=$S$18),M74*$AA$18,IF(AND(D74=$D$18,E74=$S$19),M74*$AA$19,IF(AND(D74=$D$18,E74=$S$20),M74*$AA$20,IF(AND(D74=$D$19,E74=$S$15),M74*$AC$15,IF(AND(D74=$D$19,E74=$S$16),M74*$AC$16,IF(AND(D74=$D$19,E74=$S$17),M74*$AC$17,IF(AND(D74=$D$19,E74=$S$18),M74*$AC$18,IF(AND(D74=$D$19,E74=$S$19),M74*$AC$19,IF(AND(D74=$D$19,E74=$S$20),M74*$AC$20,IF(AND(D74=$D$20,E74=$S$15),M74*$AE$15,IF(AND(D74=$D$20,E74=$S$16),M74*$AE$16,IF(AND(D74=$D$20,E74=$S$17),M74*$AE$17,IF(AND(D74=$D$20,E74=$S$18),M74*$AE$18,IF(AND(D74=$D$20,E74=$S$19),M74*$AE$19,IF(AND(D74=$D$20,E74=$S$20),M74*$AE$20,IF(AND(D74=$D$21,E74=$S$15),M74*$AG$15,IF(AND(D74=$D$21,E74=$S$16),M74*$AG$16,IF(AND(D74=$D$21,E74=$S$17),M74*$AG$17,IF(AND(D74=$D$21,E74=$S$18),M74*$AG$18,IF(AND(D74=$D$21,E74=$S$19),M74*$AG$19,IF(AND(D74=$D$21,E74=$S$20),M74*$AG$20,0))))))))))))))))))))))))))))))))))))))))))</f>
        <v>0</v>
      </c>
      <c r="N75" s="126">
        <f>IF(AND(D74=$D$15,E74=$S$15),N74*$U$15*K74,IF(AND(D74=$D$15,E74=$S$16),N74*$U$16*K74,IF(AND(D74=$D$15,E74=$S$17),N74*$U$17*K74,IF(AND(D74=$D$15,E74=$S$18),N74*$U$18*K74,IF(AND(D74=$D$15,E74=$S$19),N74*$U$19*K74,IF(AND(D74=$D$15,E74=$S$20),N74*$U$20*K74,IF(AND(D74=$D$16,E74=$S$15),N74*$W$15*K74,IF(AND(D74=$D$16,E74=$S$16),N74*$W$16*K74,IF(AND(D74=$D$16,E74=$S$17),N74*$W$17*K74,IF(AND(D74=$D$16,E74=$S$18),N74*$W$18*K74,IF(AND(D74=$D$16,E74=$S$19),N74*$W$19*K74,IF(AND(D74=$D$16,E74=$S$20),N74*$W$20*K74,IF(AND(D74=$D$17,E74=$S$15),N74*$Y$15*K74,IF(AND(D74=$D$17,E74=$S$16),N74*$Y$16*K74,IF(AND(D74=$D$17,E74=$S$17),N74*$Y$17*K74,IF(AND(D74=$D$17,E74=$S$18),N74*$Y$18*K74,IF(AND(D74=$D$17,E74=$S$19),N74*$Y$19*K74,IF(AND(D74=$D$17,E74=$S$20),N74*$Y$20*K74,IF(AND(D74=$D$18,E74=$S$15),N74*$AA$15*K74,IF(AND(D74=$D$18,E74=$S$16),N74*$AA$16*K74,IF(AND(D74=$D$18,E74=$S$17),N74*$AA$17*K74,IF(AND(D74=$D$18,E74=$S$18),N74*$AA$18*K74,IF(AND(D74=$D$18,E74=$S$19),N74*$AA$19*K74,IF(AND(D74=$D$18,E74=$S$20),N74*$AA$20*K74,IF(AND(D74=$D$19,E74=$S$15),N74*$AC$15*K74,IF(AND(D74=$D$19,E74=$S$16),N74*$AC$16*K74,IF(AND(D74=$D$19,E74=$S$17),N74*$AC$17*K74,IF(AND(D74=$D$19,E74=$S$18),N74*$AC$18*K74,IF(AND(D74=$DE1074=$S$19),N74*$AC$19*K74,IF(AND(D74=$D$19,E74=$S$20),N74*$AC$20*K74,IF(AND(D74=$D$20,E74=$S$15),N74*$AE$15*K74,IF(AND(D74=$D$20,E74=$S$16),N74*$AE$16*K74,IF(AND(D74=$D$20,E74=$S$17),N74*$AE$17*K74,IF(AND(D74=$D$20,E74=$S$18),N74*$AE$18*K74,IF(AND(D74=$D$20,E74=$S$19),N74*$AE$19*K74,IF(AND(D74=$D$20,E74=$S$20),N74*$AE$20*K74,IF(AND(D74=$D$21,E74=$S$15),N74*$AG$15*K74,IF(AND(D74=$D$21,E74=$S$16),N74*$AG$16*K74,IF(AND(D74=$D$21,E74=$S$17),N74*$AG$17*K74,IF(AND(D74=$D$21,E74=$S$18),N74*$AG$18*K74,IF(AND(D74=$D$21,E74=$S$19),N74*$AG$19*K74,IF(AND(D74=$D$21,E74=$S$20),N74*$AG$20*K74,0))))))))))))))))))))))))))))))))))))))))))</f>
        <v>0</v>
      </c>
      <c r="O75" s="127">
        <f>IF(AND(D74=$D$15,E74=$S$15),O74*$U$15*K74,IF(AND(D74=$D$15,E74=$S$16),O74*$U$16*K74,IF(AND(D74=$D$15,E74=$S$17),O74*$U$17*K74,IF(AND(D74=$D$15,E74=$S$18),O74*$U$18*K74,IF(AND(D74=$D$15,E74=$S$19),O74*$U$19*K74,IF(AND(D74=$D$15,E74=$S$20),O74*$U$20*K74,IF(AND(D74=$D$16,E74=$S$15),O74*$W$15*K74,IF(AND(D74=$D$16,E74=$S$16),O74*$W$16*K74,IF(AND(D74=$D$16,E74=$S$17),O74*$W$17*K74,IF(AND(D74=$D$16,E74=$S$18),O74*$W$18*K74,IF(AND(D74=$D$16,E74=$S$19),O74*$W$19*K74,IF(AND(D74=$D$16,E74=$S$20),O74*$W$20*K74,IF(AND(D74=$D$17,E74=$S$15),O74*$Y$15*K74,IF(AND(D74=$D$17,E74=$S$16),O74*$Y$16*K74,IF(AND(D74=$D$17,E74=$S$17),O74*$Y$17*K74,IF(AND(D74=$D$17,E74=$S$18),O74*$Y$18*K74,IF(AND(D74=$D$17,E74=$S$19),O74*$Y$19*K74,IF(AND(D74=$D$17,E74=$S$20),O74*$Y$20*K74,IF(AND(D74=$D$18,E74=$S$15),O74*$AA$15*K74,IF(AND(D74=$D$18,E74=$S$16),O74*$AA$16*K74,IF(AND(D74=$D$18,E74=$S$17),O74*$AA$17*K74,IF(AND(D74=$D$18,E74=$S$18),O74*$AA$18*K74,IF(AND(D74=$D$18,E74=$S$19),O74*$AA$19*K74,IF(AND(D74=$D$18,E74=$S$20),O74*$AA$20*K74,IF(AND(D74=$D$19,E74=$S$15),O74*$AC$15*K74,IF(AND(D74=$D$19,E74=$S$16),O74*$AC$16*K74,IF(AND(D74=$D$19,E74=$S$17),O74*$AC$17*K74,IF(AND(D74=$D$19,E74=$S$18),O74*$AC$18*K74,IF(AND(D74=$DE1074=$S$19),O74*$AC$19*K74,IF(AND(D74=$D$19,E74=$S$20),O74*$AC$20*K74,IF(AND(D74=$D$20,E74=$S$15),O74*$AE$15*K74,IF(AND(D74=$D$20,E74=$S$16),O74*$AE$16*K74,IF(AND(D74=$D$20,E74=$S$17),O74*$AE$17*K74,IF(AND(D74=$D$20,E74=$S$18),O74*$AE$18*K74,IF(AND(D74=$D$20,E74=$S$19),O74*$AE$19*K74,IF(AND(D74=$D$20,E74=$S$20),O74*$AE$20*K74,IF(AND(D74=$D$21,E74=$S$15),O74*$AG$15*K74,IF(AND(D74=$D$21,E74=$S$16),O74*$AG$16*K74,IF(AND(D74=$D$21,E74=$S$17),O74*$AG$17*K74,IF(AND(D74=$D$21,E74=$S$18),O74*$AG$18*K74,IF(AND(D74=$D$21,E74=$S$19),O74*$AG$19*K74,IF(AND(D74=$D$21,E74=$S$20),O74*$AG$20*K74,0))))))))))))))))))))))))))))))))))))))))))</f>
        <v>0</v>
      </c>
      <c r="P75" s="153"/>
      <c r="Q75" s="149"/>
      <c r="R75" s="151"/>
      <c r="S75" s="37"/>
      <c r="T75" s="31"/>
      <c r="U75" s="31"/>
      <c r="V75" s="31"/>
      <c r="W75" s="31"/>
      <c r="X75" s="31"/>
      <c r="Y75" s="31"/>
      <c r="Z75" s="36"/>
      <c r="AA75" s="36"/>
      <c r="AB75" s="32"/>
      <c r="AC75" s="32"/>
      <c r="AD75" s="32"/>
    </row>
    <row r="76" spans="1:30" x14ac:dyDescent="0.25">
      <c r="A76" s="158">
        <v>16</v>
      </c>
      <c r="B76" s="158"/>
      <c r="C76" s="160"/>
      <c r="D76" s="148"/>
      <c r="E76" s="148"/>
      <c r="F76" s="148"/>
      <c r="G76" s="143"/>
      <c r="H76" s="148"/>
      <c r="I76" s="148"/>
      <c r="J76" s="152"/>
      <c r="K76" s="154"/>
      <c r="L76" s="156"/>
      <c r="M76" s="95"/>
      <c r="N76" s="95">
        <f>+M76</f>
        <v>0</v>
      </c>
      <c r="O76" s="95"/>
      <c r="P76" s="152"/>
      <c r="Q76" s="148"/>
      <c r="R76" s="150"/>
      <c r="S76" s="37"/>
      <c r="T76" s="31"/>
      <c r="U76" s="31"/>
      <c r="V76" s="31"/>
      <c r="W76" s="31"/>
      <c r="X76" s="31"/>
      <c r="Y76" s="31"/>
      <c r="Z76" s="35"/>
      <c r="AA76" s="35"/>
      <c r="AB76" s="32"/>
      <c r="AC76" s="32"/>
      <c r="AD76" s="32"/>
    </row>
    <row r="77" spans="1:30" ht="15" hidden="1" customHeight="1" x14ac:dyDescent="0.25">
      <c r="A77" s="159"/>
      <c r="B77" s="159"/>
      <c r="C77" s="161"/>
      <c r="D77" s="149"/>
      <c r="E77" s="149"/>
      <c r="F77" s="149"/>
      <c r="G77" s="144"/>
      <c r="H77" s="149"/>
      <c r="I77" s="149"/>
      <c r="J77" s="153"/>
      <c r="K77" s="155"/>
      <c r="L77" s="157"/>
      <c r="M77" s="93">
        <f>IF(AND(D76=$D$15,E76=$S$15),M76*$U$15,IF(AND(D76=$D$15,E76=$S$16),M76*$U$16,IF(AND(D76=$D$15,E76=$S$17),M76*$U$17,IF(AND(D76=$D$15,E76=$S$18),M76*$U$18,IF(AND(D76=$D$15,E76=$S$19),M76*$U$19,IF(AND(D76=$D$15,E76=$S$20),M76*$U$20,IF(AND(D76=$D$16,E76=$S$15),M76*$W$15,IF(AND(D76=$D$16,E76=$S$16),M76*$W$16,IF(AND(D76=$D$16,E76=$S$17),M76*$W$17,IF(AND(D76=$D$16,E76=$S$18),M76*$W$18,IF(AND(D76=$D$16,E76=$S$19),M76*$W$19,IF(AND(D76=$D$16,E76=$S$20),M76*$W$20,IF(AND(D76=$D$17,E76=$S$15),M76*$Y$15,IF(AND(D76=$D$17,E76=$S$16),M76*$Y$16,IF(AND(D76=$D$17,E76=$S$17),M76*$Y$17,IF(AND(D76=$D$17,E76=$S$18),M76*$Y$18,IF(AND(D76=$D$17,E76=$S$19),M76*$Y$19,IF(AND(D76=$D$17,E76=$S$20),M76*$Y$20,IF(AND(D76=$D$18,E76=$S$15),M76*$AA$15,IF(AND(D76=$D$18,E76=$S$16),M76*$AA$16,IF(AND(D76=$D$18,E76=$S$17),M76*$AA$17,IF(AND(D76=$D$18,E76=$S$18),M76*$AA$18,IF(AND(D76=$D$18,E76=$S$19),M76*$AA$19,IF(AND(D76=$D$18,E76=$S$20),M76*$AA$20,IF(AND(D76=$D$19,E76=$S$15),M76*$AC$15,IF(AND(D76=$D$19,E76=$S$16),M76*$AC$16,IF(AND(D76=$D$19,E76=$S$17),M76*$AC$17,IF(AND(D76=$D$19,E76=$S$18),M76*$AC$18,IF(AND(D76=$D$19,E76=$S$19),M76*$AC$19,IF(AND(D76=$D$19,E76=$S$20),M76*$AC$20,IF(AND(D76=$D$20,E76=$S$15),M76*$AE$15,IF(AND(D76=$D$20,E76=$S$16),M76*$AE$16,IF(AND(D76=$D$20,E76=$S$17),M76*$AE$17,IF(AND(D76=$D$20,E76=$S$18),M76*$AE$18,IF(AND(D76=$D$20,E76=$S$19),M76*$AE$19,IF(AND(D76=$D$20,E76=$S$20),M76*$AE$20,IF(AND(D76=$D$21,E76=$S$15),M76*$AG$15,IF(AND(D76=$D$21,E76=$S$16),M76*$AG$16,IF(AND(D76=$D$21,E76=$S$17),M76*$AG$17,IF(AND(D76=$D$21,E76=$S$18),M76*$AG$18,IF(AND(D76=$D$21,E76=$S$19),M76*$AG$19,IF(AND(D76=$D$21,E76=$S$20),M76*$AG$20,0))))))))))))))))))))))))))))))))))))))))))</f>
        <v>0</v>
      </c>
      <c r="N77" s="126">
        <f>IF(AND(D76=$D$15,E76=$S$15),N76*$U$15*K76,IF(AND(D76=$D$15,E76=$S$16),N76*$U$16*K76,IF(AND(D76=$D$15,E76=$S$17),N76*$U$17*K76,IF(AND(D76=$D$15,E76=$S$18),N76*$U$18*K76,IF(AND(D76=$D$15,E76=$S$19),N76*$U$19*K76,IF(AND(D76=$D$15,E76=$S$20),N76*$U$20*K76,IF(AND(D76=$D$16,E76=$S$15),N76*$W$15*K76,IF(AND(D76=$D$16,E76=$S$16),N76*$W$16*K76,IF(AND(D76=$D$16,E76=$S$17),N76*$W$17*K76,IF(AND(D76=$D$16,E76=$S$18),N76*$W$18*K76,IF(AND(D76=$D$16,E76=$S$19),N76*$W$19*K76,IF(AND(D76=$D$16,E76=$S$20),N76*$W$20*K76,IF(AND(D76=$D$17,E76=$S$15),N76*$Y$15*K76,IF(AND(D76=$D$17,E76=$S$16),N76*$Y$16*K76,IF(AND(D76=$D$17,E76=$S$17),N76*$Y$17*K76,IF(AND(D76=$D$17,E76=$S$18),N76*$Y$18*K76,IF(AND(D76=$D$17,E76=$S$19),N76*$Y$19*K76,IF(AND(D76=$D$17,E76=$S$20),N76*$Y$20*K76,IF(AND(D76=$D$18,E76=$S$15),N76*$AA$15*K76,IF(AND(D76=$D$18,E76=$S$16),N76*$AA$16*K76,IF(AND(D76=$D$18,E76=$S$17),N76*$AA$17*K76,IF(AND(D76=$D$18,E76=$S$18),N76*$AA$18*K76,IF(AND(D76=$D$18,E76=$S$19),N76*$AA$19*K76,IF(AND(D76=$D$18,E76=$S$20),N76*$AA$20*K76,IF(AND(D76=$D$19,E76=$S$15),N76*$AC$15*K76,IF(AND(D76=$D$19,E76=$S$16),N76*$AC$16*K76,IF(AND(D76=$D$19,E76=$S$17),N76*$AC$17*K76,IF(AND(D76=$D$19,E76=$S$18),N76*$AC$18*K76,IF(AND(D76=$DE1076=$S$19),N76*$AC$19*K76,IF(AND(D76=$D$19,E76=$S$20),N76*$AC$20*K76,IF(AND(D76=$D$20,E76=$S$15),N76*$AE$15*K76,IF(AND(D76=$D$20,E76=$S$16),N76*$AE$16*K76,IF(AND(D76=$D$20,E76=$S$17),N76*$AE$17*K76,IF(AND(D76=$D$20,E76=$S$18),N76*$AE$18*K76,IF(AND(D76=$D$20,E76=$S$19),N76*$AE$19*K76,IF(AND(D76=$D$20,E76=$S$20),N76*$AE$20*K76,IF(AND(D76=$D$21,E76=$S$15),N76*$AG$15*K76,IF(AND(D76=$D$21,E76=$S$16),N76*$AG$16*K76,IF(AND(D76=$D$21,E76=$S$17),N76*$AG$17*K76,IF(AND(D76=$D$21,E76=$S$18),N76*$AG$18*K76,IF(AND(D76=$D$21,E76=$S$19),N76*$AG$19*K76,IF(AND(D76=$D$21,E76=$S$20),N76*$AG$20*K76,0))))))))))))))))))))))))))))))))))))))))))</f>
        <v>0</v>
      </c>
      <c r="O77" s="127">
        <f>IF(AND(D76=$D$15,E76=$S$15),O76*$U$15*K76,IF(AND(D76=$D$15,E76=$S$16),O76*$U$16*K76,IF(AND(D76=$D$15,E76=$S$17),O76*$U$17*K76,IF(AND(D76=$D$15,E76=$S$18),O76*$U$18*K76,IF(AND(D76=$D$15,E76=$S$19),O76*$U$19*K76,IF(AND(D76=$D$15,E76=$S$20),O76*$U$20*K76,IF(AND(D76=$D$16,E76=$S$15),O76*$W$15*K76,IF(AND(D76=$D$16,E76=$S$16),O76*$W$16*K76,IF(AND(D76=$D$16,E76=$S$17),O76*$W$17*K76,IF(AND(D76=$D$16,E76=$S$18),O76*$W$18*K76,IF(AND(D76=$D$16,E76=$S$19),O76*$W$19*K76,IF(AND(D76=$D$16,E76=$S$20),O76*$W$20*K76,IF(AND(D76=$D$17,E76=$S$15),O76*$Y$15*K76,IF(AND(D76=$D$17,E76=$S$16),O76*$Y$16*K76,IF(AND(D76=$D$17,E76=$S$17),O76*$Y$17*K76,IF(AND(D76=$D$17,E76=$S$18),O76*$Y$18*K76,IF(AND(D76=$D$17,E76=$S$19),O76*$Y$19*K76,IF(AND(D76=$D$17,E76=$S$20),O76*$Y$20*K76,IF(AND(D76=$D$18,E76=$S$15),O76*$AA$15*K76,IF(AND(D76=$D$18,E76=$S$16),O76*$AA$16*K76,IF(AND(D76=$D$18,E76=$S$17),O76*$AA$17*K76,IF(AND(D76=$D$18,E76=$S$18),O76*$AA$18*K76,IF(AND(D76=$D$18,E76=$S$19),O76*$AA$19*K76,IF(AND(D76=$D$18,E76=$S$20),O76*$AA$20*K76,IF(AND(D76=$D$19,E76=$S$15),O76*$AC$15*K76,IF(AND(D76=$D$19,E76=$S$16),O76*$AC$16*K76,IF(AND(D76=$D$19,E76=$S$17),O76*$AC$17*K76,IF(AND(D76=$D$19,E76=$S$18),O76*$AC$18*K76,IF(AND(D76=$DE1076=$S$19),O76*$AC$19*K76,IF(AND(D76=$D$19,E76=$S$20),O76*$AC$20*K76,IF(AND(D76=$D$20,E76=$S$15),O76*$AE$15*K76,IF(AND(D76=$D$20,E76=$S$16),O76*$AE$16*K76,IF(AND(D76=$D$20,E76=$S$17),O76*$AE$17*K76,IF(AND(D76=$D$20,E76=$S$18),O76*$AE$18*K76,IF(AND(D76=$D$20,E76=$S$19),O76*$AE$19*K76,IF(AND(D76=$D$20,E76=$S$20),O76*$AE$20*K76,IF(AND(D76=$D$21,E76=$S$15),O76*$AG$15*K76,IF(AND(D76=$D$21,E76=$S$16),O76*$AG$16*K76,IF(AND(D76=$D$21,E76=$S$17),O76*$AG$17*K76,IF(AND(D76=$D$21,E76=$S$18),O76*$AG$18*K76,IF(AND(D76=$D$21,E76=$S$19),O76*$AG$19*K76,IF(AND(D76=$D$21,E76=$S$20),O76*$AG$20*K76,0))))))))))))))))))))))))))))))))))))))))))</f>
        <v>0</v>
      </c>
      <c r="P77" s="153"/>
      <c r="Q77" s="149"/>
      <c r="R77" s="151"/>
      <c r="S77" s="37"/>
      <c r="T77" s="31"/>
      <c r="U77" s="31"/>
      <c r="V77" s="31"/>
      <c r="W77" s="31"/>
      <c r="X77" s="31"/>
      <c r="Y77" s="31"/>
      <c r="Z77" s="36"/>
      <c r="AA77" s="36"/>
      <c r="AB77" s="32"/>
      <c r="AC77" s="32"/>
      <c r="AD77" s="32"/>
    </row>
    <row r="78" spans="1:30" x14ac:dyDescent="0.25">
      <c r="A78" s="158">
        <v>17</v>
      </c>
      <c r="B78" s="158"/>
      <c r="C78" s="160"/>
      <c r="D78" s="148"/>
      <c r="E78" s="148"/>
      <c r="F78" s="148"/>
      <c r="G78" s="143"/>
      <c r="H78" s="148"/>
      <c r="I78" s="148"/>
      <c r="J78" s="152"/>
      <c r="K78" s="154"/>
      <c r="L78" s="156"/>
      <c r="M78" s="95"/>
      <c r="N78" s="95">
        <f>+M78</f>
        <v>0</v>
      </c>
      <c r="O78" s="95"/>
      <c r="P78" s="152"/>
      <c r="Q78" s="148"/>
      <c r="R78" s="150"/>
      <c r="S78" s="37"/>
      <c r="T78" s="31"/>
      <c r="U78" s="31"/>
      <c r="V78" s="31"/>
      <c r="W78" s="31"/>
      <c r="X78" s="31"/>
      <c r="Y78" s="31"/>
      <c r="Z78" s="35"/>
      <c r="AA78" s="35"/>
      <c r="AB78" s="32"/>
      <c r="AC78" s="32"/>
      <c r="AD78" s="32"/>
    </row>
    <row r="79" spans="1:30" ht="15" hidden="1" customHeight="1" x14ac:dyDescent="0.25">
      <c r="A79" s="159"/>
      <c r="B79" s="159"/>
      <c r="C79" s="161"/>
      <c r="D79" s="149"/>
      <c r="E79" s="149"/>
      <c r="F79" s="149"/>
      <c r="G79" s="144"/>
      <c r="H79" s="149"/>
      <c r="I79" s="149"/>
      <c r="J79" s="153"/>
      <c r="K79" s="155"/>
      <c r="L79" s="157"/>
      <c r="M79" s="93">
        <f>IF(AND(D78=$D$15,E78=$S$15),M78*$U$15,IF(AND(D78=$D$15,E78=$S$16),M78*$U$16,IF(AND(D78=$D$15,E78=$S$17),M78*$U$17,IF(AND(D78=$D$15,E78=$S$18),M78*$U$18,IF(AND(D78=$D$15,E78=$S$19),M78*$U$19,IF(AND(D78=$D$15,E78=$S$20),M78*$U$20,IF(AND(D78=$D$16,E78=$S$15),M78*$W$15,IF(AND(D78=$D$16,E78=$S$16),M78*$W$16,IF(AND(D78=$D$16,E78=$S$17),M78*$W$17,IF(AND(D78=$D$16,E78=$S$18),M78*$W$18,IF(AND(D78=$D$16,E78=$S$19),M78*$W$19,IF(AND(D78=$D$16,E78=$S$20),M78*$W$20,IF(AND(D78=$D$17,E78=$S$15),M78*$Y$15,IF(AND(D78=$D$17,E78=$S$16),M78*$Y$16,IF(AND(D78=$D$17,E78=$S$17),M78*$Y$17,IF(AND(D78=$D$17,E78=$S$18),M78*$Y$18,IF(AND(D78=$D$17,E78=$S$19),M78*$Y$19,IF(AND(D78=$D$17,E78=$S$20),M78*$Y$20,IF(AND(D78=$D$18,E78=$S$15),M78*$AA$15,IF(AND(D78=$D$18,E78=$S$16),M78*$AA$16,IF(AND(D78=$D$18,E78=$S$17),M78*$AA$17,IF(AND(D78=$D$18,E78=$S$18),M78*$AA$18,IF(AND(D78=$D$18,E78=$S$19),M78*$AA$19,IF(AND(D78=$D$18,E78=$S$20),M78*$AA$20,IF(AND(D78=$D$19,E78=$S$15),M78*$AC$15,IF(AND(D78=$D$19,E78=$S$16),M78*$AC$16,IF(AND(D78=$D$19,E78=$S$17),M78*$AC$17,IF(AND(D78=$D$19,E78=$S$18),M78*$AC$18,IF(AND(D78=$D$19,E78=$S$19),M78*$AC$19,IF(AND(D78=$D$19,E78=$S$20),M78*$AC$20,IF(AND(D78=$D$20,E78=$S$15),M78*$AE$15,IF(AND(D78=$D$20,E78=$S$16),M78*$AE$16,IF(AND(D78=$D$20,E78=$S$17),M78*$AE$17,IF(AND(D78=$D$20,E78=$S$18),M78*$AE$18,IF(AND(D78=$D$20,E78=$S$19),M78*$AE$19,IF(AND(D78=$D$20,E78=$S$20),M78*$AE$20,IF(AND(D78=$D$21,E78=$S$15),M78*$AG$15,IF(AND(D78=$D$21,E78=$S$16),M78*$AG$16,IF(AND(D78=$D$21,E78=$S$17),M78*$AG$17,IF(AND(D78=$D$21,E78=$S$18),M78*$AG$18,IF(AND(D78=$D$21,E78=$S$19),M78*$AG$19,IF(AND(D78=$D$21,E78=$S$20),M78*$AG$20,0))))))))))))))))))))))))))))))))))))))))))</f>
        <v>0</v>
      </c>
      <c r="N79" s="126">
        <f>IF(AND(D78=$D$15,E78=$S$15),N78*$U$15*K78,IF(AND(D78=$D$15,E78=$S$16),N78*$U$16*K78,IF(AND(D78=$D$15,E78=$S$17),N78*$U$17*K78,IF(AND(D78=$D$15,E78=$S$18),N78*$U$18*K78,IF(AND(D78=$D$15,E78=$S$19),N78*$U$19*K78,IF(AND(D78=$D$15,E78=$S$20),N78*$U$20*K78,IF(AND(D78=$D$16,E78=$S$15),N78*$W$15*K78,IF(AND(D78=$D$16,E78=$S$16),N78*$W$16*K78,IF(AND(D78=$D$16,E78=$S$17),N78*$W$17*K78,IF(AND(D78=$D$16,E78=$S$18),N78*$W$18*K78,IF(AND(D78=$D$16,E78=$S$19),N78*$W$19*K78,IF(AND(D78=$D$16,E78=$S$20),N78*$W$20*K78,IF(AND(D78=$D$17,E78=$S$15),N78*$Y$15*K78,IF(AND(D78=$D$17,E78=$S$16),N78*$Y$16*K78,IF(AND(D78=$D$17,E78=$S$17),N78*$Y$17*K78,IF(AND(D78=$D$17,E78=$S$18),N78*$Y$18*K78,IF(AND(D78=$D$17,E78=$S$19),N78*$Y$19*K78,IF(AND(D78=$D$17,E78=$S$20),N78*$Y$20*K78,IF(AND(D78=$D$18,E78=$S$15),N78*$AA$15*K78,IF(AND(D78=$D$18,E78=$S$16),N78*$AA$16*K78,IF(AND(D78=$D$18,E78=$S$17),N78*$AA$17*K78,IF(AND(D78=$D$18,E78=$S$18),N78*$AA$18*K78,IF(AND(D78=$D$18,E78=$S$19),N78*$AA$19*K78,IF(AND(D78=$D$18,E78=$S$20),N78*$AA$20*K78,IF(AND(D78=$D$19,E78=$S$15),N78*$AC$15*K78,IF(AND(D78=$D$19,E78=$S$16),N78*$AC$16*K78,IF(AND(D78=$D$19,E78=$S$17),N78*$AC$17*K78,IF(AND(D78=$D$19,E78=$S$18),N78*$AC$18*K78,IF(AND(D78=$DE1078=$S$19),N78*$AC$19*K78,IF(AND(D78=$D$19,E78=$S$20),N78*$AC$20*K78,IF(AND(D78=$D$20,E78=$S$15),N78*$AE$15*K78,IF(AND(D78=$D$20,E78=$S$16),N78*$AE$16*K78,IF(AND(D78=$D$20,E78=$S$17),N78*$AE$17*K78,IF(AND(D78=$D$20,E78=$S$18),N78*$AE$18*K78,IF(AND(D78=$D$20,E78=$S$19),N78*$AE$19*K78,IF(AND(D78=$D$20,E78=$S$20),N78*$AE$20*K78,IF(AND(D78=$D$21,E78=$S$15),N78*$AG$15*K78,IF(AND(D78=$D$21,E78=$S$16),N78*$AG$16*K78,IF(AND(D78=$D$21,E78=$S$17),N78*$AG$17*K78,IF(AND(D78=$D$21,E78=$S$18),N78*$AG$18*K78,IF(AND(D78=$D$21,E78=$S$19),N78*$AG$19*K78,IF(AND(D78=$D$21,E78=$S$20),N78*$AG$20*K78,0))))))))))))))))))))))))))))))))))))))))))</f>
        <v>0</v>
      </c>
      <c r="O79" s="127">
        <f>IF(AND(D78=$D$15,E78=$S$15),O78*$U$15*K78,IF(AND(D78=$D$15,E78=$S$16),O78*$U$16*K78,IF(AND(D78=$D$15,E78=$S$17),O78*$U$17*K78,IF(AND(D78=$D$15,E78=$S$18),O78*$U$18*K78,IF(AND(D78=$D$15,E78=$S$19),O78*$U$19*K78,IF(AND(D78=$D$15,E78=$S$20),O78*$U$20*K78,IF(AND(D78=$D$16,E78=$S$15),O78*$W$15*K78,IF(AND(D78=$D$16,E78=$S$16),O78*$W$16*K78,IF(AND(D78=$D$16,E78=$S$17),O78*$W$17*K78,IF(AND(D78=$D$16,E78=$S$18),O78*$W$18*K78,IF(AND(D78=$D$16,E78=$S$19),O78*$W$19*K78,IF(AND(D78=$D$16,E78=$S$20),O78*$W$20*K78,IF(AND(D78=$D$17,E78=$S$15),O78*$Y$15*K78,IF(AND(D78=$D$17,E78=$S$16),O78*$Y$16*K78,IF(AND(D78=$D$17,E78=$S$17),O78*$Y$17*K78,IF(AND(D78=$D$17,E78=$S$18),O78*$Y$18*K78,IF(AND(D78=$D$17,E78=$S$19),O78*$Y$19*K78,IF(AND(D78=$D$17,E78=$S$20),O78*$Y$20*K78,IF(AND(D78=$D$18,E78=$S$15),O78*$AA$15*K78,IF(AND(D78=$D$18,E78=$S$16),O78*$AA$16*K78,IF(AND(D78=$D$18,E78=$S$17),O78*$AA$17*K78,IF(AND(D78=$D$18,E78=$S$18),O78*$AA$18*K78,IF(AND(D78=$D$18,E78=$S$19),O78*$AA$19*K78,IF(AND(D78=$D$18,E78=$S$20),O78*$AA$20*K78,IF(AND(D78=$D$19,E78=$S$15),O78*$AC$15*K78,IF(AND(D78=$D$19,E78=$S$16),O78*$AC$16*K78,IF(AND(D78=$D$19,E78=$S$17),O78*$AC$17*K78,IF(AND(D78=$D$19,E78=$S$18),O78*$AC$18*K78,IF(AND(D78=$DE1078=$S$19),O78*$AC$19*K78,IF(AND(D78=$D$19,E78=$S$20),O78*$AC$20*K78,IF(AND(D78=$D$20,E78=$S$15),O78*$AE$15*K78,IF(AND(D78=$D$20,E78=$S$16),O78*$AE$16*K78,IF(AND(D78=$D$20,E78=$S$17),O78*$AE$17*K78,IF(AND(D78=$D$20,E78=$S$18),O78*$AE$18*K78,IF(AND(D78=$D$20,E78=$S$19),O78*$AE$19*K78,IF(AND(D78=$D$20,E78=$S$20),O78*$AE$20*K78,IF(AND(D78=$D$21,E78=$S$15),O78*$AG$15*K78,IF(AND(D78=$D$21,E78=$S$16),O78*$AG$16*K78,IF(AND(D78=$D$21,E78=$S$17),O78*$AG$17*K78,IF(AND(D78=$D$21,E78=$S$18),O78*$AG$18*K78,IF(AND(D78=$D$21,E78=$S$19),O78*$AG$19*K78,IF(AND(D78=$D$21,E78=$S$20),O78*$AG$20*K78,0))))))))))))))))))))))))))))))))))))))))))</f>
        <v>0</v>
      </c>
      <c r="P79" s="153"/>
      <c r="Q79" s="149"/>
      <c r="R79" s="151"/>
      <c r="S79" s="37"/>
      <c r="T79" s="31"/>
      <c r="U79" s="31"/>
      <c r="V79" s="31"/>
      <c r="W79" s="31"/>
      <c r="X79" s="31"/>
      <c r="Y79" s="31"/>
      <c r="Z79" s="36"/>
      <c r="AA79" s="36"/>
      <c r="AB79" s="32"/>
      <c r="AC79" s="32"/>
      <c r="AD79" s="32"/>
    </row>
    <row r="80" spans="1:30" x14ac:dyDescent="0.25">
      <c r="A80" s="158">
        <v>18</v>
      </c>
      <c r="B80" s="158"/>
      <c r="C80" s="160"/>
      <c r="D80" s="148"/>
      <c r="E80" s="148"/>
      <c r="F80" s="148"/>
      <c r="G80" s="143"/>
      <c r="H80" s="148"/>
      <c r="I80" s="148"/>
      <c r="J80" s="152"/>
      <c r="K80" s="154"/>
      <c r="L80" s="156"/>
      <c r="M80" s="95"/>
      <c r="N80" s="95">
        <f>+M80</f>
        <v>0</v>
      </c>
      <c r="O80" s="95"/>
      <c r="P80" s="152"/>
      <c r="Q80" s="148"/>
      <c r="R80" s="150"/>
      <c r="S80" s="37"/>
      <c r="T80" s="31"/>
      <c r="U80" s="31"/>
      <c r="V80" s="31"/>
      <c r="W80" s="31"/>
      <c r="X80" s="31"/>
      <c r="Y80" s="31"/>
      <c r="Z80" s="35"/>
      <c r="AA80" s="35"/>
      <c r="AB80" s="32"/>
      <c r="AC80" s="32"/>
      <c r="AD80" s="32"/>
    </row>
    <row r="81" spans="1:30" ht="15" hidden="1" customHeight="1" x14ac:dyDescent="0.25">
      <c r="A81" s="159"/>
      <c r="B81" s="159"/>
      <c r="C81" s="161"/>
      <c r="D81" s="149"/>
      <c r="E81" s="149"/>
      <c r="F81" s="149"/>
      <c r="G81" s="144"/>
      <c r="H81" s="149"/>
      <c r="I81" s="149"/>
      <c r="J81" s="153"/>
      <c r="K81" s="155"/>
      <c r="L81" s="157"/>
      <c r="M81" s="93">
        <f>IF(AND(D80=$D$15,E80=$S$15),M80*$U$15,IF(AND(D80=$D$15,E80=$S$16),M80*$U$16,IF(AND(D80=$D$15,E80=$S$17),M80*$U$17,IF(AND(D80=$D$15,E80=$S$18),M80*$U$18,IF(AND(D80=$D$15,E80=$S$19),M80*$U$19,IF(AND(D80=$D$15,E80=$S$20),M80*$U$20,IF(AND(D80=$D$16,E80=$S$15),M80*$W$15,IF(AND(D80=$D$16,E80=$S$16),M80*$W$16,IF(AND(D80=$D$16,E80=$S$17),M80*$W$17,IF(AND(D80=$D$16,E80=$S$18),M80*$W$18,IF(AND(D80=$D$16,E80=$S$19),M80*$W$19,IF(AND(D80=$D$16,E80=$S$20),M80*$W$20,IF(AND(D80=$D$17,E80=$S$15),M80*$Y$15,IF(AND(D80=$D$17,E80=$S$16),M80*$Y$16,IF(AND(D80=$D$17,E80=$S$17),M80*$Y$17,IF(AND(D80=$D$17,E80=$S$18),M80*$Y$18,IF(AND(D80=$D$17,E80=$S$19),M80*$Y$19,IF(AND(D80=$D$17,E80=$S$20),M80*$Y$20,IF(AND(D80=$D$18,E80=$S$15),M80*$AA$15,IF(AND(D80=$D$18,E80=$S$16),M80*$AA$16,IF(AND(D80=$D$18,E80=$S$17),M80*$AA$17,IF(AND(D80=$D$18,E80=$S$18),M80*$AA$18,IF(AND(D80=$D$18,E80=$S$19),M80*$AA$19,IF(AND(D80=$D$18,E80=$S$20),M80*$AA$20,IF(AND(D80=$D$19,E80=$S$15),M80*$AC$15,IF(AND(D80=$D$19,E80=$S$16),M80*$AC$16,IF(AND(D80=$D$19,E80=$S$17),M80*$AC$17,IF(AND(D80=$D$19,E80=$S$18),M80*$AC$18,IF(AND(D80=$D$19,E80=$S$19),M80*$AC$19,IF(AND(D80=$D$19,E80=$S$20),M80*$AC$20,IF(AND(D80=$D$20,E80=$S$15),M80*$AE$15,IF(AND(D80=$D$20,E80=$S$16),M80*$AE$16,IF(AND(D80=$D$20,E80=$S$17),M80*$AE$17,IF(AND(D80=$D$20,E80=$S$18),M80*$AE$18,IF(AND(D80=$D$20,E80=$S$19),M80*$AE$19,IF(AND(D80=$D$20,E80=$S$20),M80*$AE$20,IF(AND(D80=$D$21,E80=$S$15),M80*$AG$15,IF(AND(D80=$D$21,E80=$S$16),M80*$AG$16,IF(AND(D80=$D$21,E80=$S$17),M80*$AG$17,IF(AND(D80=$D$21,E80=$S$18),M80*$AG$18,IF(AND(D80=$D$21,E80=$S$19),M80*$AG$19,IF(AND(D80=$D$21,E80=$S$20),M80*$AG$20,0))))))))))))))))))))))))))))))))))))))))))</f>
        <v>0</v>
      </c>
      <c r="N81" s="126">
        <f>IF(AND(D80=$D$15,E80=$S$15),N80*$U$15*K80,IF(AND(D80=$D$15,E80=$S$16),N80*$U$16*K80,IF(AND(D80=$D$15,E80=$S$17),N80*$U$17*K80,IF(AND(D80=$D$15,E80=$S$18),N80*$U$18*K80,IF(AND(D80=$D$15,E80=$S$19),N80*$U$19*K80,IF(AND(D80=$D$15,E80=$S$20),N80*$U$20*K80,IF(AND(D80=$D$16,E80=$S$15),N80*$W$15*K80,IF(AND(D80=$D$16,E80=$S$16),N80*$W$16*K80,IF(AND(D80=$D$16,E80=$S$17),N80*$W$17*K80,IF(AND(D80=$D$16,E80=$S$18),N80*$W$18*K80,IF(AND(D80=$D$16,E80=$S$19),N80*$W$19*K80,IF(AND(D80=$D$16,E80=$S$20),N80*$W$20*K80,IF(AND(D80=$D$17,E80=$S$15),N80*$Y$15*K80,IF(AND(D80=$D$17,E80=$S$16),N80*$Y$16*K80,IF(AND(D80=$D$17,E80=$S$17),N80*$Y$17*K80,IF(AND(D80=$D$17,E80=$S$18),N80*$Y$18*K80,IF(AND(D80=$D$17,E80=$S$19),N80*$Y$19*K80,IF(AND(D80=$D$17,E80=$S$20),N80*$Y$20*K80,IF(AND(D80=$D$18,E80=$S$15),N80*$AA$15*K80,IF(AND(D80=$D$18,E80=$S$16),N80*$AA$16*K80,IF(AND(D80=$D$18,E80=$S$17),N80*$AA$17*K80,IF(AND(D80=$D$18,E80=$S$18),N80*$AA$18*K80,IF(AND(D80=$D$18,E80=$S$19),N80*$AA$19*K80,IF(AND(D80=$D$18,E80=$S$20),N80*$AA$20*K80,IF(AND(D80=$D$19,E80=$S$15),N80*$AC$15*K80,IF(AND(D80=$D$19,E80=$S$16),N80*$AC$16*K80,IF(AND(D80=$D$19,E80=$S$17),N80*$AC$17*K80,IF(AND(D80=$D$19,E80=$S$18),N80*$AC$18*K80,IF(AND(D80=$DE1080=$S$19),N80*$AC$19*K80,IF(AND(D80=$D$19,E80=$S$20),N80*$AC$20*K80,IF(AND(D80=$D$20,E80=$S$15),N80*$AE$15*K80,IF(AND(D80=$D$20,E80=$S$16),N80*$AE$16*K80,IF(AND(D80=$D$20,E80=$S$17),N80*$AE$17*K80,IF(AND(D80=$D$20,E80=$S$18),N80*$AE$18*K80,IF(AND(D80=$D$20,E80=$S$19),N80*$AE$19*K80,IF(AND(D80=$D$20,E80=$S$20),N80*$AE$20*K80,IF(AND(D80=$D$21,E80=$S$15),N80*$AG$15*K80,IF(AND(D80=$D$21,E80=$S$16),N80*$AG$16*K80,IF(AND(D80=$D$21,E80=$S$17),N80*$AG$17*K80,IF(AND(D80=$D$21,E80=$S$18),N80*$AG$18*K80,IF(AND(D80=$D$21,E80=$S$19),N80*$AG$19*K80,IF(AND(D80=$D$21,E80=$S$20),N80*$AG$20*K80,0))))))))))))))))))))))))))))))))))))))))))</f>
        <v>0</v>
      </c>
      <c r="O81" s="127">
        <f>IF(AND(D80=$D$15,E80=$S$15),O80*$U$15*K80,IF(AND(D80=$D$15,E80=$S$16),O80*$U$16*K80,IF(AND(D80=$D$15,E80=$S$17),O80*$U$17*K80,IF(AND(D80=$D$15,E80=$S$18),O80*$U$18*K80,IF(AND(D80=$D$15,E80=$S$19),O80*$U$19*K80,IF(AND(D80=$D$15,E80=$S$20),O80*$U$20*K80,IF(AND(D80=$D$16,E80=$S$15),O80*$W$15*K80,IF(AND(D80=$D$16,E80=$S$16),O80*$W$16*K80,IF(AND(D80=$D$16,E80=$S$17),O80*$W$17*K80,IF(AND(D80=$D$16,E80=$S$18),O80*$W$18*K80,IF(AND(D80=$D$16,E80=$S$19),O80*$W$19*K80,IF(AND(D80=$D$16,E80=$S$20),O80*$W$20*K80,IF(AND(D80=$D$17,E80=$S$15),O80*$Y$15*K80,IF(AND(D80=$D$17,E80=$S$16),O80*$Y$16*K80,IF(AND(D80=$D$17,E80=$S$17),O80*$Y$17*K80,IF(AND(D80=$D$17,E80=$S$18),O80*$Y$18*K80,IF(AND(D80=$D$17,E80=$S$19),O80*$Y$19*K80,IF(AND(D80=$D$17,E80=$S$20),O80*$Y$20*K80,IF(AND(D80=$D$18,E80=$S$15),O80*$AA$15*K80,IF(AND(D80=$D$18,E80=$S$16),O80*$AA$16*K80,IF(AND(D80=$D$18,E80=$S$17),O80*$AA$17*K80,IF(AND(D80=$D$18,E80=$S$18),O80*$AA$18*K80,IF(AND(D80=$D$18,E80=$S$19),O80*$AA$19*K80,IF(AND(D80=$D$18,E80=$S$20),O80*$AA$20*K80,IF(AND(D80=$D$19,E80=$S$15),O80*$AC$15*K80,IF(AND(D80=$D$19,E80=$S$16),O80*$AC$16*K80,IF(AND(D80=$D$19,E80=$S$17),O80*$AC$17*K80,IF(AND(D80=$D$19,E80=$S$18),O80*$AC$18*K80,IF(AND(D80=$DE1080=$S$19),O80*$AC$19*K80,IF(AND(D80=$D$19,E80=$S$20),O80*$AC$20*K80,IF(AND(D80=$D$20,E80=$S$15),O80*$AE$15*K80,IF(AND(D80=$D$20,E80=$S$16),O80*$AE$16*K80,IF(AND(D80=$D$20,E80=$S$17),O80*$AE$17*K80,IF(AND(D80=$D$20,E80=$S$18),O80*$AE$18*K80,IF(AND(D80=$D$20,E80=$S$19),O80*$AE$19*K80,IF(AND(D80=$D$20,E80=$S$20),O80*$AE$20*K80,IF(AND(D80=$D$21,E80=$S$15),O80*$AG$15*K80,IF(AND(D80=$D$21,E80=$S$16),O80*$AG$16*K80,IF(AND(D80=$D$21,E80=$S$17),O80*$AG$17*K80,IF(AND(D80=$D$21,E80=$S$18),O80*$AG$18*K80,IF(AND(D80=$D$21,E80=$S$19),O80*$AG$19*K80,IF(AND(D80=$D$21,E80=$S$20),O80*$AG$20*K80,0))))))))))))))))))))))))))))))))))))))))))</f>
        <v>0</v>
      </c>
      <c r="P81" s="153"/>
      <c r="Q81" s="149"/>
      <c r="R81" s="151"/>
      <c r="S81" s="37"/>
      <c r="T81" s="31"/>
      <c r="U81" s="31"/>
      <c r="V81" s="31"/>
      <c r="W81" s="31"/>
      <c r="X81" s="31"/>
      <c r="Y81" s="31"/>
      <c r="Z81" s="36"/>
      <c r="AA81" s="36"/>
      <c r="AB81" s="32"/>
      <c r="AC81" s="32"/>
      <c r="AD81" s="32"/>
    </row>
    <row r="82" spans="1:30" x14ac:dyDescent="0.25">
      <c r="A82" s="158">
        <v>19</v>
      </c>
      <c r="B82" s="158"/>
      <c r="C82" s="160"/>
      <c r="D82" s="148"/>
      <c r="E82" s="148"/>
      <c r="F82" s="148"/>
      <c r="G82" s="143"/>
      <c r="H82" s="148"/>
      <c r="I82" s="148"/>
      <c r="J82" s="152"/>
      <c r="K82" s="154"/>
      <c r="L82" s="156"/>
      <c r="M82" s="95"/>
      <c r="N82" s="95">
        <f>+M82</f>
        <v>0</v>
      </c>
      <c r="O82" s="95"/>
      <c r="P82" s="152"/>
      <c r="Q82" s="148"/>
      <c r="R82" s="150"/>
      <c r="S82" s="37"/>
      <c r="T82" s="31"/>
      <c r="U82" s="31"/>
      <c r="V82" s="31"/>
      <c r="W82" s="31"/>
      <c r="X82" s="31"/>
      <c r="Y82" s="31"/>
      <c r="Z82" s="35"/>
      <c r="AA82" s="35"/>
      <c r="AB82" s="32"/>
      <c r="AC82" s="32"/>
      <c r="AD82" s="32"/>
    </row>
    <row r="83" spans="1:30" ht="15" hidden="1" customHeight="1" x14ac:dyDescent="0.25">
      <c r="A83" s="159"/>
      <c r="B83" s="159"/>
      <c r="C83" s="161"/>
      <c r="D83" s="149"/>
      <c r="E83" s="149"/>
      <c r="F83" s="149"/>
      <c r="G83" s="144"/>
      <c r="H83" s="149"/>
      <c r="I83" s="149"/>
      <c r="J83" s="153"/>
      <c r="K83" s="155"/>
      <c r="L83" s="157"/>
      <c r="M83" s="93">
        <f>IF(AND(D82=$D$15,E82=$S$15),M82*$U$15,IF(AND(D82=$D$15,E82=$S$16),M82*$U$16,IF(AND(D82=$D$15,E82=$S$17),M82*$U$17,IF(AND(D82=$D$15,E82=$S$18),M82*$U$18,IF(AND(D82=$D$15,E82=$S$19),M82*$U$19,IF(AND(D82=$D$15,E82=$S$20),M82*$U$20,IF(AND(D82=$D$16,E82=$S$15),M82*$W$15,IF(AND(D82=$D$16,E82=$S$16),M82*$W$16,IF(AND(D82=$D$16,E82=$S$17),M82*$W$17,IF(AND(D82=$D$16,E82=$S$18),M82*$W$18,IF(AND(D82=$D$16,E82=$S$19),M82*$W$19,IF(AND(D82=$D$16,E82=$S$20),M82*$W$20,IF(AND(D82=$D$17,E82=$S$15),M82*$Y$15,IF(AND(D82=$D$17,E82=$S$16),M82*$Y$16,IF(AND(D82=$D$17,E82=$S$17),M82*$Y$17,IF(AND(D82=$D$17,E82=$S$18),M82*$Y$18,IF(AND(D82=$D$17,E82=$S$19),M82*$Y$19,IF(AND(D82=$D$17,E82=$S$20),M82*$Y$20,IF(AND(D82=$D$18,E82=$S$15),M82*$AA$15,IF(AND(D82=$D$18,E82=$S$16),M82*$AA$16,IF(AND(D82=$D$18,E82=$S$17),M82*$AA$17,IF(AND(D82=$D$18,E82=$S$18),M82*$AA$18,IF(AND(D82=$D$18,E82=$S$19),M82*$AA$19,IF(AND(D82=$D$18,E82=$S$20),M82*$AA$20,IF(AND(D82=$D$19,E82=$S$15),M82*$AC$15,IF(AND(D82=$D$19,E82=$S$16),M82*$AC$16,IF(AND(D82=$D$19,E82=$S$17),M82*$AC$17,IF(AND(D82=$D$19,E82=$S$18),M82*$AC$18,IF(AND(D82=$D$19,E82=$S$19),M82*$AC$19,IF(AND(D82=$D$19,E82=$S$20),M82*$AC$20,IF(AND(D82=$D$20,E82=$S$15),M82*$AE$15,IF(AND(D82=$D$20,E82=$S$16),M82*$AE$16,IF(AND(D82=$D$20,E82=$S$17),M82*$AE$17,IF(AND(D82=$D$20,E82=$S$18),M82*$AE$18,IF(AND(D82=$D$20,E82=$S$19),M82*$AE$19,IF(AND(D82=$D$20,E82=$S$20),M82*$AE$20,IF(AND(D82=$D$21,E82=$S$15),M82*$AG$15,IF(AND(D82=$D$21,E82=$S$16),M82*$AG$16,IF(AND(D82=$D$21,E82=$S$17),M82*$AG$17,IF(AND(D82=$D$21,E82=$S$18),M82*$AG$18,IF(AND(D82=$D$21,E82=$S$19),M82*$AG$19,IF(AND(D82=$D$21,E82=$S$20),M82*$AG$20,0))))))))))))))))))))))))))))))))))))))))))</f>
        <v>0</v>
      </c>
      <c r="N83" s="126">
        <f>IF(AND(D82=$D$15,E82=$S$15),N82*$U$15*K82,IF(AND(D82=$D$15,E82=$S$16),N82*$U$16*K82,IF(AND(D82=$D$15,E82=$S$17),N82*$U$17*K82,IF(AND(D82=$D$15,E82=$S$18),N82*$U$18*K82,IF(AND(D82=$D$15,E82=$S$19),N82*$U$19*K82,IF(AND(D82=$D$15,E82=$S$20),N82*$U$20*K82,IF(AND(D82=$D$16,E82=$S$15),N82*$W$15*K82,IF(AND(D82=$D$16,E82=$S$16),N82*$W$16*K82,IF(AND(D82=$D$16,E82=$S$17),N82*$W$17*K82,IF(AND(D82=$D$16,E82=$S$18),N82*$W$18*K82,IF(AND(D82=$D$16,E82=$S$19),N82*$W$19*K82,IF(AND(D82=$D$16,E82=$S$20),N82*$W$20*K82,IF(AND(D82=$D$17,E82=$S$15),N82*$Y$15*K82,IF(AND(D82=$D$17,E82=$S$16),N82*$Y$16*K82,IF(AND(D82=$D$17,E82=$S$17),N82*$Y$17*K82,IF(AND(D82=$D$17,E82=$S$18),N82*$Y$18*K82,IF(AND(D82=$D$17,E82=$S$19),N82*$Y$19*K82,IF(AND(D82=$D$17,E82=$S$20),N82*$Y$20*K82,IF(AND(D82=$D$18,E82=$S$15),N82*$AA$15*K82,IF(AND(D82=$D$18,E82=$S$16),N82*$AA$16*K82,IF(AND(D82=$D$18,E82=$S$17),N82*$AA$17*K82,IF(AND(D82=$D$18,E82=$S$18),N82*$AA$18*K82,IF(AND(D82=$D$18,E82=$S$19),N82*$AA$19*K82,IF(AND(D82=$D$18,E82=$S$20),N82*$AA$20*K82,IF(AND(D82=$D$19,E82=$S$15),N82*$AC$15*K82,IF(AND(D82=$D$19,E82=$S$16),N82*$AC$16*K82,IF(AND(D82=$D$19,E82=$S$17),N82*$AC$17*K82,IF(AND(D82=$D$19,E82=$S$18),N82*$AC$18*K82,IF(AND(D82=$DE1082=$S$19),N82*$AC$19*K82,IF(AND(D82=$D$19,E82=$S$20),N82*$AC$20*K82,IF(AND(D82=$D$20,E82=$S$15),N82*$AE$15*K82,IF(AND(D82=$D$20,E82=$S$16),N82*$AE$16*K82,IF(AND(D82=$D$20,E82=$S$17),N82*$AE$17*K82,IF(AND(D82=$D$20,E82=$S$18),N82*$AE$18*K82,IF(AND(D82=$D$20,E82=$S$19),N82*$AE$19*K82,IF(AND(D82=$D$20,E82=$S$20),N82*$AE$20*K82,IF(AND(D82=$D$21,E82=$S$15),N82*$AG$15*K82,IF(AND(D82=$D$21,E82=$S$16),N82*$AG$16*K82,IF(AND(D82=$D$21,E82=$S$17),N82*$AG$17*K82,IF(AND(D82=$D$21,E82=$S$18),N82*$AG$18*K82,IF(AND(D82=$D$21,E82=$S$19),N82*$AG$19*K82,IF(AND(D82=$D$21,E82=$S$20),N82*$AG$20*K82,0))))))))))))))))))))))))))))))))))))))))))</f>
        <v>0</v>
      </c>
      <c r="O83" s="127">
        <f>IF(AND(D82=$D$15,E82=$S$15),O82*$U$15*K82,IF(AND(D82=$D$15,E82=$S$16),O82*$U$16*K82,IF(AND(D82=$D$15,E82=$S$17),O82*$U$17*K82,IF(AND(D82=$D$15,E82=$S$18),O82*$U$18*K82,IF(AND(D82=$D$15,E82=$S$19),O82*$U$19*K82,IF(AND(D82=$D$15,E82=$S$20),O82*$U$20*K82,IF(AND(D82=$D$16,E82=$S$15),O82*$W$15*K82,IF(AND(D82=$D$16,E82=$S$16),O82*$W$16*K82,IF(AND(D82=$D$16,E82=$S$17),O82*$W$17*K82,IF(AND(D82=$D$16,E82=$S$18),O82*$W$18*K82,IF(AND(D82=$D$16,E82=$S$19),O82*$W$19*K82,IF(AND(D82=$D$16,E82=$S$20),O82*$W$20*K82,IF(AND(D82=$D$17,E82=$S$15),O82*$Y$15*K82,IF(AND(D82=$D$17,E82=$S$16),O82*$Y$16*K82,IF(AND(D82=$D$17,E82=$S$17),O82*$Y$17*K82,IF(AND(D82=$D$17,E82=$S$18),O82*$Y$18*K82,IF(AND(D82=$D$17,E82=$S$19),O82*$Y$19*K82,IF(AND(D82=$D$17,E82=$S$20),O82*$Y$20*K82,IF(AND(D82=$D$18,E82=$S$15),O82*$AA$15*K82,IF(AND(D82=$D$18,E82=$S$16),O82*$AA$16*K82,IF(AND(D82=$D$18,E82=$S$17),O82*$AA$17*K82,IF(AND(D82=$D$18,E82=$S$18),O82*$AA$18*K82,IF(AND(D82=$D$18,E82=$S$19),O82*$AA$19*K82,IF(AND(D82=$D$18,E82=$S$20),O82*$AA$20*K82,IF(AND(D82=$D$19,E82=$S$15),O82*$AC$15*K82,IF(AND(D82=$D$19,E82=$S$16),O82*$AC$16*K82,IF(AND(D82=$D$19,E82=$S$17),O82*$AC$17*K82,IF(AND(D82=$D$19,E82=$S$18),O82*$AC$18*K82,IF(AND(D82=$DE1082=$S$19),O82*$AC$19*K82,IF(AND(D82=$D$19,E82=$S$20),O82*$AC$20*K82,IF(AND(D82=$D$20,E82=$S$15),O82*$AE$15*K82,IF(AND(D82=$D$20,E82=$S$16),O82*$AE$16*K82,IF(AND(D82=$D$20,E82=$S$17),O82*$AE$17*K82,IF(AND(D82=$D$20,E82=$S$18),O82*$AE$18*K82,IF(AND(D82=$D$20,E82=$S$19),O82*$AE$19*K82,IF(AND(D82=$D$20,E82=$S$20),O82*$AE$20*K82,IF(AND(D82=$D$21,E82=$S$15),O82*$AG$15*K82,IF(AND(D82=$D$21,E82=$S$16),O82*$AG$16*K82,IF(AND(D82=$D$21,E82=$S$17),O82*$AG$17*K82,IF(AND(D82=$D$21,E82=$S$18),O82*$AG$18*K82,IF(AND(D82=$D$21,E82=$S$19),O82*$AG$19*K82,IF(AND(D82=$D$21,E82=$S$20),O82*$AG$20*K82,0))))))))))))))))))))))))))))))))))))))))))</f>
        <v>0</v>
      </c>
      <c r="P83" s="153"/>
      <c r="Q83" s="149"/>
      <c r="R83" s="151"/>
      <c r="S83" s="37"/>
      <c r="T83" s="31"/>
      <c r="U83" s="31"/>
      <c r="V83" s="31"/>
      <c r="W83" s="31"/>
      <c r="X83" s="31"/>
      <c r="Y83" s="31"/>
      <c r="Z83" s="36"/>
      <c r="AA83" s="36"/>
      <c r="AB83" s="32"/>
      <c r="AC83" s="32"/>
      <c r="AD83" s="32"/>
    </row>
    <row r="84" spans="1:30" x14ac:dyDescent="0.25">
      <c r="A84" s="158">
        <v>20</v>
      </c>
      <c r="B84" s="158"/>
      <c r="C84" s="160"/>
      <c r="D84" s="148"/>
      <c r="E84" s="148"/>
      <c r="F84" s="148"/>
      <c r="G84" s="143"/>
      <c r="H84" s="148"/>
      <c r="I84" s="148"/>
      <c r="J84" s="152"/>
      <c r="K84" s="154"/>
      <c r="L84" s="156"/>
      <c r="M84" s="95"/>
      <c r="N84" s="95">
        <f>+M84</f>
        <v>0</v>
      </c>
      <c r="O84" s="95"/>
      <c r="P84" s="152"/>
      <c r="Q84" s="148"/>
      <c r="R84" s="150"/>
      <c r="S84" s="37"/>
      <c r="T84" s="31"/>
      <c r="U84" s="31"/>
      <c r="V84" s="31"/>
      <c r="W84" s="31"/>
      <c r="X84" s="31"/>
      <c r="Y84" s="31"/>
      <c r="Z84" s="35"/>
      <c r="AA84" s="35"/>
      <c r="AB84" s="32"/>
      <c r="AC84" s="32"/>
      <c r="AD84" s="32"/>
    </row>
    <row r="85" spans="1:30" ht="15" hidden="1" customHeight="1" x14ac:dyDescent="0.25">
      <c r="A85" s="159"/>
      <c r="B85" s="159"/>
      <c r="C85" s="161"/>
      <c r="D85" s="149"/>
      <c r="E85" s="149"/>
      <c r="F85" s="149"/>
      <c r="G85" s="144"/>
      <c r="H85" s="149"/>
      <c r="I85" s="149"/>
      <c r="J85" s="153"/>
      <c r="K85" s="155"/>
      <c r="L85" s="157"/>
      <c r="M85" s="93">
        <f>IF(AND(D84=$D$15,E84=$S$15),M84*$U$15,IF(AND(D84=$D$15,E84=$S$16),M84*$U$16,IF(AND(D84=$D$15,E84=$S$17),M84*$U$17,IF(AND(D84=$D$15,E84=$S$18),M84*$U$18,IF(AND(D84=$D$15,E84=$S$19),M84*$U$19,IF(AND(D84=$D$15,E84=$S$20),M84*$U$20,IF(AND(D84=$D$16,E84=$S$15),M84*$W$15,IF(AND(D84=$D$16,E84=$S$16),M84*$W$16,IF(AND(D84=$D$16,E84=$S$17),M84*$W$17,IF(AND(D84=$D$16,E84=$S$18),M84*$W$18,IF(AND(D84=$D$16,E84=$S$19),M84*$W$19,IF(AND(D84=$D$16,E84=$S$20),M84*$W$20,IF(AND(D84=$D$17,E84=$S$15),M84*$Y$15,IF(AND(D84=$D$17,E84=$S$16),M84*$Y$16,IF(AND(D84=$D$17,E84=$S$17),M84*$Y$17,IF(AND(D84=$D$17,E84=$S$18),M84*$Y$18,IF(AND(D84=$D$17,E84=$S$19),M84*$Y$19,IF(AND(D84=$D$17,E84=$S$20),M84*$Y$20,IF(AND(D84=$D$18,E84=$S$15),M84*$AA$15,IF(AND(D84=$D$18,E84=$S$16),M84*$AA$16,IF(AND(D84=$D$18,E84=$S$17),M84*$AA$17,IF(AND(D84=$D$18,E84=$S$18),M84*$AA$18,IF(AND(D84=$D$18,E84=$S$19),M84*$AA$19,IF(AND(D84=$D$18,E84=$S$20),M84*$AA$20,IF(AND(D84=$D$19,E84=$S$15),M84*$AC$15,IF(AND(D84=$D$19,E84=$S$16),M84*$AC$16,IF(AND(D84=$D$19,E84=$S$17),M84*$AC$17,IF(AND(D84=$D$19,E84=$S$18),M84*$AC$18,IF(AND(D84=$D$19,E84=$S$19),M84*$AC$19,IF(AND(D84=$D$19,E84=$S$20),M84*$AC$20,IF(AND(D84=$D$20,E84=$S$15),M84*$AE$15,IF(AND(D84=$D$20,E84=$S$16),M84*$AE$16,IF(AND(D84=$D$20,E84=$S$17),M84*$AE$17,IF(AND(D84=$D$20,E84=$S$18),M84*$AE$18,IF(AND(D84=$D$20,E84=$S$19),M84*$AE$19,IF(AND(D84=$D$20,E84=$S$20),M84*$AE$20,IF(AND(D84=$D$21,E84=$S$15),M84*$AG$15,IF(AND(D84=$D$21,E84=$S$16),M84*$AG$16,IF(AND(D84=$D$21,E84=$S$17),M84*$AG$17,IF(AND(D84=$D$21,E84=$S$18),M84*$AG$18,IF(AND(D84=$D$21,E84=$S$19),M84*$AG$19,IF(AND(D84=$D$21,E84=$S$20),M84*$AG$20,0))))))))))))))))))))))))))))))))))))))))))</f>
        <v>0</v>
      </c>
      <c r="N85" s="126">
        <f>IF(AND(D84=$D$15,E84=$S$15),N84*$U$15*K84,IF(AND(D84=$D$15,E84=$S$16),N84*$U$16*K84,IF(AND(D84=$D$15,E84=$S$17),N84*$U$17*K84,IF(AND(D84=$D$15,E84=$S$18),N84*$U$18*K84,IF(AND(D84=$D$15,E84=$S$19),N84*$U$19*K84,IF(AND(D84=$D$15,E84=$S$20),N84*$U$20*K84,IF(AND(D84=$D$16,E84=$S$15),N84*$W$15*K84,IF(AND(D84=$D$16,E84=$S$16),N84*$W$16*K84,IF(AND(D84=$D$16,E84=$S$17),N84*$W$17*K84,IF(AND(D84=$D$16,E84=$S$18),N84*$W$18*K84,IF(AND(D84=$D$16,E84=$S$19),N84*$W$19*K84,IF(AND(D84=$D$16,E84=$S$20),N84*$W$20*K84,IF(AND(D84=$D$17,E84=$S$15),N84*$Y$15*K84,IF(AND(D84=$D$17,E84=$S$16),N84*$Y$16*K84,IF(AND(D84=$D$17,E84=$S$17),N84*$Y$17*K84,IF(AND(D84=$D$17,E84=$S$18),N84*$Y$18*K84,IF(AND(D84=$D$17,E84=$S$19),N84*$Y$19*K84,IF(AND(D84=$D$17,E84=$S$20),N84*$Y$20*K84,IF(AND(D84=$D$18,E84=$S$15),N84*$AA$15*K84,IF(AND(D84=$D$18,E84=$S$16),N84*$AA$16*K84,IF(AND(D84=$D$18,E84=$S$17),N84*$AA$17*K84,IF(AND(D84=$D$18,E84=$S$18),N84*$AA$18*K84,IF(AND(D84=$D$18,E84=$S$19),N84*$AA$19*K84,IF(AND(D84=$D$18,E84=$S$20),N84*$AA$20*K84,IF(AND(D84=$D$19,E84=$S$15),N84*$AC$15*K84,IF(AND(D84=$D$19,E84=$S$16),N84*$AC$16*K84,IF(AND(D84=$D$19,E84=$S$17),N84*$AC$17*K84,IF(AND(D84=$D$19,E84=$S$18),N84*$AC$18*K84,IF(AND(D84=$DE1084=$S$19),N84*$AC$19*K84,IF(AND(D84=$D$19,E84=$S$20),N84*$AC$20*K84,IF(AND(D84=$D$20,E84=$S$15),N84*$AE$15*K84,IF(AND(D84=$D$20,E84=$S$16),N84*$AE$16*K84,IF(AND(D84=$D$20,E84=$S$17),N84*$AE$17*K84,IF(AND(D84=$D$20,E84=$S$18),N84*$AE$18*K84,IF(AND(D84=$D$20,E84=$S$19),N84*$AE$19*K84,IF(AND(D84=$D$20,E84=$S$20),N84*$AE$20*K84,IF(AND(D84=$D$21,E84=$S$15),N84*$AG$15*K84,IF(AND(D84=$D$21,E84=$S$16),N84*$AG$16*K84,IF(AND(D84=$D$21,E84=$S$17),N84*$AG$17*K84,IF(AND(D84=$D$21,E84=$S$18),N84*$AG$18*K84,IF(AND(D84=$D$21,E84=$S$19),N84*$AG$19*K84,IF(AND(D84=$D$21,E84=$S$20),N84*$AG$20*K84,0))))))))))))))))))))))))))))))))))))))))))</f>
        <v>0</v>
      </c>
      <c r="O85" s="127">
        <f>IF(AND(D84=$D$15,E84=$S$15),O84*$U$15*K84,IF(AND(D84=$D$15,E84=$S$16),O84*$U$16*K84,IF(AND(D84=$D$15,E84=$S$17),O84*$U$17*K84,IF(AND(D84=$D$15,E84=$S$18),O84*$U$18*K84,IF(AND(D84=$D$15,E84=$S$19),O84*$U$19*K84,IF(AND(D84=$D$15,E84=$S$20),O84*$U$20*K84,IF(AND(D84=$D$16,E84=$S$15),O84*$W$15*K84,IF(AND(D84=$D$16,E84=$S$16),O84*$W$16*K84,IF(AND(D84=$D$16,E84=$S$17),O84*$W$17*K84,IF(AND(D84=$D$16,E84=$S$18),O84*$W$18*K84,IF(AND(D84=$D$16,E84=$S$19),O84*$W$19*K84,IF(AND(D84=$D$16,E84=$S$20),O84*$W$20*K84,IF(AND(D84=$D$17,E84=$S$15),O84*$Y$15*K84,IF(AND(D84=$D$17,E84=$S$16),O84*$Y$16*K84,IF(AND(D84=$D$17,E84=$S$17),O84*$Y$17*K84,IF(AND(D84=$D$17,E84=$S$18),O84*$Y$18*K84,IF(AND(D84=$D$17,E84=$S$19),O84*$Y$19*K84,IF(AND(D84=$D$17,E84=$S$20),O84*$Y$20*K84,IF(AND(D84=$D$18,E84=$S$15),O84*$AA$15*K84,IF(AND(D84=$D$18,E84=$S$16),O84*$AA$16*K84,IF(AND(D84=$D$18,E84=$S$17),O84*$AA$17*K84,IF(AND(D84=$D$18,E84=$S$18),O84*$AA$18*K84,IF(AND(D84=$D$18,E84=$S$19),O84*$AA$19*K84,IF(AND(D84=$D$18,E84=$S$20),O84*$AA$20*K84,IF(AND(D84=$D$19,E84=$S$15),O84*$AC$15*K84,IF(AND(D84=$D$19,E84=$S$16),O84*$AC$16*K84,IF(AND(D84=$D$19,E84=$S$17),O84*$AC$17*K84,IF(AND(D84=$D$19,E84=$S$18),O84*$AC$18*K84,IF(AND(D84=$DE1084=$S$19),O84*$AC$19*K84,IF(AND(D84=$D$19,E84=$S$20),O84*$AC$20*K84,IF(AND(D84=$D$20,E84=$S$15),O84*$AE$15*K84,IF(AND(D84=$D$20,E84=$S$16),O84*$AE$16*K84,IF(AND(D84=$D$20,E84=$S$17),O84*$AE$17*K84,IF(AND(D84=$D$20,E84=$S$18),O84*$AE$18*K84,IF(AND(D84=$D$20,E84=$S$19),O84*$AE$19*K84,IF(AND(D84=$D$20,E84=$S$20),O84*$AE$20*K84,IF(AND(D84=$D$21,E84=$S$15),O84*$AG$15*K84,IF(AND(D84=$D$21,E84=$S$16),O84*$AG$16*K84,IF(AND(D84=$D$21,E84=$S$17),O84*$AG$17*K84,IF(AND(D84=$D$21,E84=$S$18),O84*$AG$18*K84,IF(AND(D84=$D$21,E84=$S$19),O84*$AG$19*K84,IF(AND(D84=$D$21,E84=$S$20),O84*$AG$20*K84,0))))))))))))))))))))))))))))))))))))))))))</f>
        <v>0</v>
      </c>
      <c r="P85" s="153"/>
      <c r="Q85" s="149"/>
      <c r="R85" s="151"/>
      <c r="S85" s="37"/>
      <c r="T85" s="31"/>
      <c r="U85" s="31"/>
      <c r="V85" s="31"/>
      <c r="W85" s="31"/>
      <c r="X85" s="31"/>
      <c r="Y85" s="31"/>
      <c r="Z85" s="36"/>
      <c r="AA85" s="36"/>
      <c r="AB85" s="32"/>
      <c r="AC85" s="32"/>
      <c r="AD85" s="32"/>
    </row>
    <row r="86" spans="1:30" ht="14.25" customHeight="1" x14ac:dyDescent="0.25">
      <c r="A86" s="158">
        <v>21</v>
      </c>
      <c r="B86" s="158"/>
      <c r="C86" s="160"/>
      <c r="D86" s="148"/>
      <c r="E86" s="148"/>
      <c r="F86" s="148"/>
      <c r="G86" s="143"/>
      <c r="H86" s="148"/>
      <c r="I86" s="148"/>
      <c r="J86" s="152"/>
      <c r="K86" s="154"/>
      <c r="L86" s="156"/>
      <c r="M86" s="95"/>
      <c r="N86" s="95">
        <f>+M86</f>
        <v>0</v>
      </c>
      <c r="O86" s="95"/>
      <c r="P86" s="152"/>
      <c r="Q86" s="148"/>
      <c r="R86" s="150"/>
      <c r="S86" s="37"/>
      <c r="T86" s="31"/>
      <c r="U86" s="31"/>
      <c r="V86" s="31"/>
      <c r="W86" s="31"/>
      <c r="X86" s="31"/>
      <c r="Y86" s="31"/>
      <c r="Z86" s="35"/>
      <c r="AA86" s="35"/>
      <c r="AB86" s="32"/>
      <c r="AC86" s="32"/>
      <c r="AD86" s="32"/>
    </row>
    <row r="87" spans="1:30" ht="12" hidden="1" customHeight="1" x14ac:dyDescent="0.25">
      <c r="A87" s="159"/>
      <c r="B87" s="159"/>
      <c r="C87" s="161"/>
      <c r="D87" s="149"/>
      <c r="E87" s="149"/>
      <c r="F87" s="149"/>
      <c r="G87" s="144"/>
      <c r="H87" s="149"/>
      <c r="I87" s="149"/>
      <c r="J87" s="153"/>
      <c r="K87" s="155"/>
      <c r="L87" s="157"/>
      <c r="M87" s="93">
        <f>IF(AND(D86=$D$15,E86=$S$15),M86*$U$15,IF(AND(D86=$D$15,E86=$S$16),M86*$U$16,IF(AND(D86=$D$15,E86=$S$17),M86*$U$17,IF(AND(D86=$D$15,E86=$S$18),M86*$U$18,IF(AND(D86=$D$15,E86=$S$19),M86*$U$19,IF(AND(D86=$D$15,E86=$S$20),M86*$U$20,IF(AND(D86=$D$16,E86=$S$15),M86*$W$15,IF(AND(D86=$D$16,E86=$S$16),M86*$W$16,IF(AND(D86=$D$16,E86=$S$17),M86*$W$17,IF(AND(D86=$D$16,E86=$S$18),M86*$W$18,IF(AND(D86=$D$16,E86=$S$19),M86*$W$19,IF(AND(D86=$D$16,E86=$S$20),M86*$W$20,IF(AND(D86=$D$17,E86=$S$15),M86*$Y$15,IF(AND(D86=$D$17,E86=$S$16),M86*$Y$16,IF(AND(D86=$D$17,E86=$S$17),M86*$Y$17,IF(AND(D86=$D$17,E86=$S$18),M86*$Y$18,IF(AND(D86=$D$17,E86=$S$19),M86*$Y$19,IF(AND(D86=$D$17,E86=$S$20),M86*$Y$20,IF(AND(D86=$D$18,E86=$S$15),M86*$AA$15,IF(AND(D86=$D$18,E86=$S$16),M86*$AA$16,IF(AND(D86=$D$18,E86=$S$17),M86*$AA$17,IF(AND(D86=$D$18,E86=$S$18),M86*$AA$18,IF(AND(D86=$D$18,E86=$S$19),M86*$AA$19,IF(AND(D86=$D$18,E86=$S$20),M86*$AA$20,IF(AND(D86=$D$19,E86=$S$15),M86*$AC$15,IF(AND(D86=$D$19,E86=$S$16),M86*$AC$16,IF(AND(D86=$D$19,E86=$S$17),M86*$AC$17,IF(AND(D86=$D$19,E86=$S$18),M86*$AC$18,IF(AND(D86=$D$19,E86=$S$19),M86*$AC$19,IF(AND(D86=$D$19,E86=$S$20),M86*$AC$20,IF(AND(D86=$D$20,E86=$S$15),M86*$AE$15,IF(AND(D86=$D$20,E86=$S$16),M86*$AE$16,IF(AND(D86=$D$20,E86=$S$17),M86*$AE$17,IF(AND(D86=$D$20,E86=$S$18),M86*$AE$18,IF(AND(D86=$D$20,E86=$S$19),M86*$AE$19,IF(AND(D86=$D$20,E86=$S$20),M86*$AE$20,IF(AND(D86=$D$21,E86=$S$15),M86*$AG$15,IF(AND(D86=$D$21,E86=$S$16),M86*$AG$16,IF(AND(D86=$D$21,E86=$S$17),M86*$AG$17,IF(AND(D86=$D$21,E86=$S$18),M86*$AG$18,IF(AND(D86=$D$21,E86=$S$19),M86*$AG$19,IF(AND(D86=$D$21,E86=$S$20),M86*$AG$20,0))))))))))))))))))))))))))))))))))))))))))</f>
        <v>0</v>
      </c>
      <c r="N87" s="126">
        <f>IF(AND(D86=$D$15,E86=$S$15),N86*$U$15*K86,IF(AND(D86=$D$15,E86=$S$16),N86*$U$16*K86,IF(AND(D86=$D$15,E86=$S$17),N86*$U$17*K86,IF(AND(D86=$D$15,E86=$S$18),N86*$U$18*K86,IF(AND(D86=$D$15,E86=$S$19),N86*$U$19*K86,IF(AND(D86=$D$15,E86=$S$20),N86*$U$20*K86,IF(AND(D86=$D$16,E86=$S$15),N86*$W$15*K86,IF(AND(D86=$D$16,E86=$S$16),N86*$W$16*K86,IF(AND(D86=$D$16,E86=$S$17),N86*$W$17*K86,IF(AND(D86=$D$16,E86=$S$18),N86*$W$18*K86,IF(AND(D86=$D$16,E86=$S$19),N86*$W$19*K86,IF(AND(D86=$D$16,E86=$S$20),N86*$W$20*K86,IF(AND(D86=$D$17,E86=$S$15),N86*$Y$15*K86,IF(AND(D86=$D$17,E86=$S$16),N86*$Y$16*K86,IF(AND(D86=$D$17,E86=$S$17),N86*$Y$17*K86,IF(AND(D86=$D$17,E86=$S$18),N86*$Y$18*K86,IF(AND(D86=$D$17,E86=$S$19),N86*$Y$19*K86,IF(AND(D86=$D$17,E86=$S$20),N86*$Y$20*K86,IF(AND(D86=$D$18,E86=$S$15),N86*$AA$15*K86,IF(AND(D86=$D$18,E86=$S$16),N86*$AA$16*K86,IF(AND(D86=$D$18,E86=$S$17),N86*$AA$17*K86,IF(AND(D86=$D$18,E86=$S$18),N86*$AA$18*K86,IF(AND(D86=$D$18,E86=$S$19),N86*$AA$19*K86,IF(AND(D86=$D$18,E86=$S$20),N86*$AA$20*K86,IF(AND(D86=$D$19,E86=$S$15),N86*$AC$15*K86,IF(AND(D86=$D$19,E86=$S$16),N86*$AC$16*K86,IF(AND(D86=$D$19,E86=$S$17),N86*$AC$17*K86,IF(AND(D86=$D$19,E86=$S$18),N86*$AC$18*K86,IF(AND(D86=$DE1086=$S$19),N86*$AC$19*K86,IF(AND(D86=$D$19,E86=$S$20),N86*$AC$20*K86,IF(AND(D86=$D$20,E86=$S$15),N86*$AE$15*K86,IF(AND(D86=$D$20,E86=$S$16),N86*$AE$16*K86,IF(AND(D86=$D$20,E86=$S$17),N86*$AE$17*K86,IF(AND(D86=$D$20,E86=$S$18),N86*$AE$18*K86,IF(AND(D86=$D$20,E86=$S$19),N86*$AE$19*K86,IF(AND(D86=$D$20,E86=$S$20),N86*$AE$20*K86,IF(AND(D86=$D$21,E86=$S$15),N86*$AG$15*K86,IF(AND(D86=$D$21,E86=$S$16),N86*$AG$16*K86,IF(AND(D86=$D$21,E86=$S$17),N86*$AG$17*K86,IF(AND(D86=$D$21,E86=$S$18),N86*$AG$18*K86,IF(AND(D86=$D$21,E86=$S$19),N86*$AG$19*K86,IF(AND(D86=$D$21,E86=$S$20),N86*$AG$20*K86,0))))))))))))))))))))))))))))))))))))))))))</f>
        <v>0</v>
      </c>
      <c r="O87" s="127">
        <f>IF(AND(D86=$D$15,E86=$S$15),O86*$U$15*K86,IF(AND(D86=$D$15,E86=$S$16),O86*$U$16*K86,IF(AND(D86=$D$15,E86=$S$17),O86*$U$17*K86,IF(AND(D86=$D$15,E86=$S$18),O86*$U$18*K86,IF(AND(D86=$D$15,E86=$S$19),O86*$U$19*K86,IF(AND(D86=$D$15,E86=$S$20),O86*$U$20*K86,IF(AND(D86=$D$16,E86=$S$15),O86*$W$15*K86,IF(AND(D86=$D$16,E86=$S$16),O86*$W$16*K86,IF(AND(D86=$D$16,E86=$S$17),O86*$W$17*K86,IF(AND(D86=$D$16,E86=$S$18),O86*$W$18*K86,IF(AND(D86=$D$16,E86=$S$19),O86*$W$19*K86,IF(AND(D86=$D$16,E86=$S$20),O86*$W$20*K86,IF(AND(D86=$D$17,E86=$S$15),O86*$Y$15*K86,IF(AND(D86=$D$17,E86=$S$16),O86*$Y$16*K86,IF(AND(D86=$D$17,E86=$S$17),O86*$Y$17*K86,IF(AND(D86=$D$17,E86=$S$18),O86*$Y$18*K86,IF(AND(D86=$D$17,E86=$S$19),O86*$Y$19*K86,IF(AND(D86=$D$17,E86=$S$20),O86*$Y$20*K86,IF(AND(D86=$D$18,E86=$S$15),O86*$AA$15*K86,IF(AND(D86=$D$18,E86=$S$16),O86*$AA$16*K86,IF(AND(D86=$D$18,E86=$S$17),O86*$AA$17*K86,IF(AND(D86=$D$18,E86=$S$18),O86*$AA$18*K86,IF(AND(D86=$D$18,E86=$S$19),O86*$AA$19*K86,IF(AND(D86=$D$18,E86=$S$20),O86*$AA$20*K86,IF(AND(D86=$D$19,E86=$S$15),O86*$AC$15*K86,IF(AND(D86=$D$19,E86=$S$16),O86*$AC$16*K86,IF(AND(D86=$D$19,E86=$S$17),O86*$AC$17*K86,IF(AND(D86=$D$19,E86=$S$18),O86*$AC$18*K86,IF(AND(D86=$DE1086=$S$19),O86*$AC$19*K86,IF(AND(D86=$D$19,E86=$S$20),O86*$AC$20*K86,IF(AND(D86=$D$20,E86=$S$15),O86*$AE$15*K86,IF(AND(D86=$D$20,E86=$S$16),O86*$AE$16*K86,IF(AND(D86=$D$20,E86=$S$17),O86*$AE$17*K86,IF(AND(D86=$D$20,E86=$S$18),O86*$AE$18*K86,IF(AND(D86=$D$20,E86=$S$19),O86*$AE$19*K86,IF(AND(D86=$D$20,E86=$S$20),O86*$AE$20*K86,IF(AND(D86=$D$21,E86=$S$15),O86*$AG$15*K86,IF(AND(D86=$D$21,E86=$S$16),O86*$AG$16*K86,IF(AND(D86=$D$21,E86=$S$17),O86*$AG$17*K86,IF(AND(D86=$D$21,E86=$S$18),O86*$AG$18*K86,IF(AND(D86=$D$21,E86=$S$19),O86*$AG$19*K86,IF(AND(D86=$D$21,E86=$S$20),O86*$AG$20*K86,0))))))))))))))))))))))))))))))))))))))))))</f>
        <v>0</v>
      </c>
      <c r="P87" s="153"/>
      <c r="Q87" s="149"/>
      <c r="R87" s="151"/>
      <c r="S87" s="37"/>
      <c r="T87" s="31"/>
      <c r="U87" s="31"/>
      <c r="V87" s="31"/>
      <c r="W87" s="31"/>
      <c r="X87" s="31"/>
      <c r="Y87" s="31"/>
      <c r="Z87" s="36"/>
      <c r="AA87" s="36"/>
      <c r="AB87" s="32"/>
      <c r="AC87" s="32"/>
      <c r="AD87" s="32"/>
    </row>
    <row r="88" spans="1:30" x14ac:dyDescent="0.25">
      <c r="A88" s="158">
        <v>22</v>
      </c>
      <c r="B88" s="158"/>
      <c r="C88" s="160"/>
      <c r="D88" s="148"/>
      <c r="E88" s="148"/>
      <c r="F88" s="148"/>
      <c r="G88" s="143"/>
      <c r="H88" s="148"/>
      <c r="I88" s="148"/>
      <c r="J88" s="152"/>
      <c r="K88" s="154"/>
      <c r="L88" s="156"/>
      <c r="M88" s="95"/>
      <c r="N88" s="95">
        <f>+M88</f>
        <v>0</v>
      </c>
      <c r="O88" s="95"/>
      <c r="P88" s="152"/>
      <c r="Q88" s="148"/>
      <c r="R88" s="150"/>
      <c r="S88" s="37"/>
      <c r="T88" s="31"/>
      <c r="U88" s="31"/>
      <c r="V88" s="31"/>
      <c r="W88" s="31"/>
      <c r="X88" s="31"/>
      <c r="Y88" s="31"/>
      <c r="Z88" s="35"/>
      <c r="AA88" s="35"/>
      <c r="AB88" s="32"/>
      <c r="AC88" s="32"/>
      <c r="AD88" s="32"/>
    </row>
    <row r="89" spans="1:30" ht="15" hidden="1" customHeight="1" x14ac:dyDescent="0.25">
      <c r="A89" s="159"/>
      <c r="B89" s="159"/>
      <c r="C89" s="161"/>
      <c r="D89" s="149"/>
      <c r="E89" s="149"/>
      <c r="F89" s="149"/>
      <c r="G89" s="144"/>
      <c r="H89" s="149"/>
      <c r="I89" s="149"/>
      <c r="J89" s="153"/>
      <c r="K89" s="155"/>
      <c r="L89" s="157"/>
      <c r="M89" s="93">
        <f>IF(AND(D88=$D$15,E88=$S$15),M88*$U$15,IF(AND(D88=$D$15,E88=$S$16),M88*$U$16,IF(AND(D88=$D$15,E88=$S$17),M88*$U$17,IF(AND(D88=$D$15,E88=$S$18),M88*$U$18,IF(AND(D88=$D$15,E88=$S$19),M88*$U$19,IF(AND(D88=$D$15,E88=$S$20),M88*$U$20,IF(AND(D88=$D$16,E88=$S$15),M88*$W$15,IF(AND(D88=$D$16,E88=$S$16),M88*$W$16,IF(AND(D88=$D$16,E88=$S$17),M88*$W$17,IF(AND(D88=$D$16,E88=$S$18),M88*$W$18,IF(AND(D88=$D$16,E88=$S$19),M88*$W$19,IF(AND(D88=$D$16,E88=$S$20),M88*$W$20,IF(AND(D88=$D$17,E88=$S$15),M88*$Y$15,IF(AND(D88=$D$17,E88=$S$16),M88*$Y$16,IF(AND(D88=$D$17,E88=$S$17),M88*$Y$17,IF(AND(D88=$D$17,E88=$S$18),M88*$Y$18,IF(AND(D88=$D$17,E88=$S$19),M88*$Y$19,IF(AND(D88=$D$17,E88=$S$20),M88*$Y$20,IF(AND(D88=$D$18,E88=$S$15),M88*$AA$15,IF(AND(D88=$D$18,E88=$S$16),M88*$AA$16,IF(AND(D88=$D$18,E88=$S$17),M88*$AA$17,IF(AND(D88=$D$18,E88=$S$18),M88*$AA$18,IF(AND(D88=$D$18,E88=$S$19),M88*$AA$19,IF(AND(D88=$D$18,E88=$S$20),M88*$AA$20,IF(AND(D88=$D$19,E88=$S$15),M88*$AC$15,IF(AND(D88=$D$19,E88=$S$16),M88*$AC$16,IF(AND(D88=$D$19,E88=$S$17),M88*$AC$17,IF(AND(D88=$D$19,E88=$S$18),M88*$AC$18,IF(AND(D88=$D$19,E88=$S$19),M88*$AC$19,IF(AND(D88=$D$19,E88=$S$20),M88*$AC$20,IF(AND(D88=$D$20,E88=$S$15),M88*$AE$15,IF(AND(D88=$D$20,E88=$S$16),M88*$AE$16,IF(AND(D88=$D$20,E88=$S$17),M88*$AE$17,IF(AND(D88=$D$20,E88=$S$18),M88*$AE$18,IF(AND(D88=$D$20,E88=$S$19),M88*$AE$19,IF(AND(D88=$D$20,E88=$S$20),M88*$AE$20,IF(AND(D88=$D$21,E88=$S$15),M88*$AG$15,IF(AND(D88=$D$21,E88=$S$16),M88*$AG$16,IF(AND(D88=$D$21,E88=$S$17),M88*$AG$17,IF(AND(D88=$D$21,E88=$S$18),M88*$AG$18,IF(AND(D88=$D$21,E88=$S$19),M88*$AG$19,IF(AND(D88=$D$21,E88=$S$20),M88*$AG$20,0))))))))))))))))))))))))))))))))))))))))))</f>
        <v>0</v>
      </c>
      <c r="N89" s="126">
        <f>IF(AND(D88=$D$15,E88=$S$15),N88*$U$15*K88,IF(AND(D88=$D$15,E88=$S$16),N88*$U$16*K88,IF(AND(D88=$D$15,E88=$S$17),N88*$U$17*K88,IF(AND(D88=$D$15,E88=$S$18),N88*$U$18*K88,IF(AND(D88=$D$15,E88=$S$19),N88*$U$19*K88,IF(AND(D88=$D$15,E88=$S$20),N88*$U$20*K88,IF(AND(D88=$D$16,E88=$S$15),N88*$W$15*K88,IF(AND(D88=$D$16,E88=$S$16),N88*$W$16*K88,IF(AND(D88=$D$16,E88=$S$17),N88*$W$17*K88,IF(AND(D88=$D$16,E88=$S$18),N88*$W$18*K88,IF(AND(D88=$D$16,E88=$S$19),N88*$W$19*K88,IF(AND(D88=$D$16,E88=$S$20),N88*$W$20*K88,IF(AND(D88=$D$17,E88=$S$15),N88*$Y$15*K88,IF(AND(D88=$D$17,E88=$S$16),N88*$Y$16*K88,IF(AND(D88=$D$17,E88=$S$17),N88*$Y$17*K88,IF(AND(D88=$D$17,E88=$S$18),N88*$Y$18*K88,IF(AND(D88=$D$17,E88=$S$19),N88*$Y$19*K88,IF(AND(D88=$D$17,E88=$S$20),N88*$Y$20*K88,IF(AND(D88=$D$18,E88=$S$15),N88*$AA$15*K88,IF(AND(D88=$D$18,E88=$S$16),N88*$AA$16*K88,IF(AND(D88=$D$18,E88=$S$17),N88*$AA$17*K88,IF(AND(D88=$D$18,E88=$S$18),N88*$AA$18*K88,IF(AND(D88=$D$18,E88=$S$19),N88*$AA$19*K88,IF(AND(D88=$D$18,E88=$S$20),N88*$AA$20*K88,IF(AND(D88=$D$19,E88=$S$15),N88*$AC$15*K88,IF(AND(D88=$D$19,E88=$S$16),N88*$AC$16*K88,IF(AND(D88=$D$19,E88=$S$17),N88*$AC$17*K88,IF(AND(D88=$D$19,E88=$S$18),N88*$AC$18*K88,IF(AND(D88=$DE1088=$S$19),N88*$AC$19*K88,IF(AND(D88=$D$19,E88=$S$20),N88*$AC$20*K88,IF(AND(D88=$D$20,E88=$S$15),N88*$AE$15*K88,IF(AND(D88=$D$20,E88=$S$16),N88*$AE$16*K88,IF(AND(D88=$D$20,E88=$S$17),N88*$AE$17*K88,IF(AND(D88=$D$20,E88=$S$18),N88*$AE$18*K88,IF(AND(D88=$D$20,E88=$S$19),N88*$AE$19*K88,IF(AND(D88=$D$20,E88=$S$20),N88*$AE$20*K88,IF(AND(D88=$D$21,E88=$S$15),N88*$AG$15*K88,IF(AND(D88=$D$21,E88=$S$16),N88*$AG$16*K88,IF(AND(D88=$D$21,E88=$S$17),N88*$AG$17*K88,IF(AND(D88=$D$21,E88=$S$18),N88*$AG$18*K88,IF(AND(D88=$D$21,E88=$S$19),N88*$AG$19*K88,IF(AND(D88=$D$21,E88=$S$20),N88*$AG$20*K88,0))))))))))))))))))))))))))))))))))))))))))</f>
        <v>0</v>
      </c>
      <c r="O89" s="127">
        <f>IF(AND(D88=$D$15,E88=$S$15),O88*$U$15*K88,IF(AND(D88=$D$15,E88=$S$16),O88*$U$16*K88,IF(AND(D88=$D$15,E88=$S$17),O88*$U$17*K88,IF(AND(D88=$D$15,E88=$S$18),O88*$U$18*K88,IF(AND(D88=$D$15,E88=$S$19),O88*$U$19*K88,IF(AND(D88=$D$15,E88=$S$20),O88*$U$20*K88,IF(AND(D88=$D$16,E88=$S$15),O88*$W$15*K88,IF(AND(D88=$D$16,E88=$S$16),O88*$W$16*K88,IF(AND(D88=$D$16,E88=$S$17),O88*$W$17*K88,IF(AND(D88=$D$16,E88=$S$18),O88*$W$18*K88,IF(AND(D88=$D$16,E88=$S$19),O88*$W$19*K88,IF(AND(D88=$D$16,E88=$S$20),O88*$W$20*K88,IF(AND(D88=$D$17,E88=$S$15),O88*$Y$15*K88,IF(AND(D88=$D$17,E88=$S$16),O88*$Y$16*K88,IF(AND(D88=$D$17,E88=$S$17),O88*$Y$17*K88,IF(AND(D88=$D$17,E88=$S$18),O88*$Y$18*K88,IF(AND(D88=$D$17,E88=$S$19),O88*$Y$19*K88,IF(AND(D88=$D$17,E88=$S$20),O88*$Y$20*K88,IF(AND(D88=$D$18,E88=$S$15),O88*$AA$15*K88,IF(AND(D88=$D$18,E88=$S$16),O88*$AA$16*K88,IF(AND(D88=$D$18,E88=$S$17),O88*$AA$17*K88,IF(AND(D88=$D$18,E88=$S$18),O88*$AA$18*K88,IF(AND(D88=$D$18,E88=$S$19),O88*$AA$19*K88,IF(AND(D88=$D$18,E88=$S$20),O88*$AA$20*K88,IF(AND(D88=$D$19,E88=$S$15),O88*$AC$15*K88,IF(AND(D88=$D$19,E88=$S$16),O88*$AC$16*K88,IF(AND(D88=$D$19,E88=$S$17),O88*$AC$17*K88,IF(AND(D88=$D$19,E88=$S$18),O88*$AC$18*K88,IF(AND(D88=$DE1088=$S$19),O88*$AC$19*K88,IF(AND(D88=$D$19,E88=$S$20),O88*$AC$20*K88,IF(AND(D88=$D$20,E88=$S$15),O88*$AE$15*K88,IF(AND(D88=$D$20,E88=$S$16),O88*$AE$16*K88,IF(AND(D88=$D$20,E88=$S$17),O88*$AE$17*K88,IF(AND(D88=$D$20,E88=$S$18),O88*$AE$18*K88,IF(AND(D88=$D$20,E88=$S$19),O88*$AE$19*K88,IF(AND(D88=$D$20,E88=$S$20),O88*$AE$20*K88,IF(AND(D88=$D$21,E88=$S$15),O88*$AG$15*K88,IF(AND(D88=$D$21,E88=$S$16),O88*$AG$16*K88,IF(AND(D88=$D$21,E88=$S$17),O88*$AG$17*K88,IF(AND(D88=$D$21,E88=$S$18),O88*$AG$18*K88,IF(AND(D88=$D$21,E88=$S$19),O88*$AG$19*K88,IF(AND(D88=$D$21,E88=$S$20),O88*$AG$20*K88,0))))))))))))))))))))))))))))))))))))))))))</f>
        <v>0</v>
      </c>
      <c r="P89" s="153"/>
      <c r="Q89" s="149"/>
      <c r="R89" s="151"/>
      <c r="S89" s="37"/>
      <c r="T89" s="31"/>
      <c r="U89" s="31"/>
      <c r="V89" s="31"/>
      <c r="W89" s="31"/>
      <c r="X89" s="31"/>
      <c r="Y89" s="31"/>
      <c r="Z89" s="36"/>
      <c r="AA89" s="36"/>
      <c r="AB89" s="32"/>
      <c r="AC89" s="32"/>
      <c r="AD89" s="32"/>
    </row>
    <row r="90" spans="1:30" x14ac:dyDescent="0.25">
      <c r="A90" s="158">
        <v>23</v>
      </c>
      <c r="B90" s="158"/>
      <c r="C90" s="160"/>
      <c r="D90" s="148"/>
      <c r="E90" s="148"/>
      <c r="F90" s="148"/>
      <c r="G90" s="143"/>
      <c r="H90" s="148"/>
      <c r="I90" s="148"/>
      <c r="J90" s="152"/>
      <c r="K90" s="154"/>
      <c r="L90" s="156"/>
      <c r="M90" s="95"/>
      <c r="N90" s="95">
        <f>+M90</f>
        <v>0</v>
      </c>
      <c r="O90" s="95"/>
      <c r="P90" s="152"/>
      <c r="Q90" s="148"/>
      <c r="R90" s="150"/>
      <c r="S90" s="37"/>
      <c r="T90" s="31"/>
      <c r="U90" s="31"/>
      <c r="V90" s="31"/>
      <c r="W90" s="31"/>
      <c r="X90" s="31"/>
      <c r="Y90" s="31"/>
      <c r="Z90" s="35"/>
      <c r="AA90" s="35"/>
      <c r="AB90" s="32"/>
      <c r="AC90" s="32"/>
      <c r="AD90" s="32"/>
    </row>
    <row r="91" spans="1:30" ht="15" hidden="1" customHeight="1" x14ac:dyDescent="0.25">
      <c r="A91" s="159"/>
      <c r="B91" s="159"/>
      <c r="C91" s="161"/>
      <c r="D91" s="149"/>
      <c r="E91" s="149"/>
      <c r="F91" s="149"/>
      <c r="G91" s="144"/>
      <c r="H91" s="149"/>
      <c r="I91" s="149"/>
      <c r="J91" s="153"/>
      <c r="K91" s="155"/>
      <c r="L91" s="157"/>
      <c r="M91" s="93">
        <f>IF(AND(D90=$D$15,E90=$S$15),M90*$U$15,IF(AND(D90=$D$15,E90=$S$16),M90*$U$16,IF(AND(D90=$D$15,E90=$S$17),M90*$U$17,IF(AND(D90=$D$15,E90=$S$18),M90*$U$18,IF(AND(D90=$D$15,E90=$S$19),M90*$U$19,IF(AND(D90=$D$15,E90=$S$20),M90*$U$20,IF(AND(D90=$D$16,E90=$S$15),M90*$W$15,IF(AND(D90=$D$16,E90=$S$16),M90*$W$16,IF(AND(D90=$D$16,E90=$S$17),M90*$W$17,IF(AND(D90=$D$16,E90=$S$18),M90*$W$18,IF(AND(D90=$D$16,E90=$S$19),M90*$W$19,IF(AND(D90=$D$16,E90=$S$20),M90*$W$20,IF(AND(D90=$D$17,E90=$S$15),M90*$Y$15,IF(AND(D90=$D$17,E90=$S$16),M90*$Y$16,IF(AND(D90=$D$17,E90=$S$17),M90*$Y$17,IF(AND(D90=$D$17,E90=$S$18),M90*$Y$18,IF(AND(D90=$D$17,E90=$S$19),M90*$Y$19,IF(AND(D90=$D$17,E90=$S$20),M90*$Y$20,IF(AND(D90=$D$18,E90=$S$15),M90*$AA$15,IF(AND(D90=$D$18,E90=$S$16),M90*$AA$16,IF(AND(D90=$D$18,E90=$S$17),M90*$AA$17,IF(AND(D90=$D$18,E90=$S$18),M90*$AA$18,IF(AND(D90=$D$18,E90=$S$19),M90*$AA$19,IF(AND(D90=$D$18,E90=$S$20),M90*$AA$20,IF(AND(D90=$D$19,E90=$S$15),M90*$AC$15,IF(AND(D90=$D$19,E90=$S$16),M90*$AC$16,IF(AND(D90=$D$19,E90=$S$17),M90*$AC$17,IF(AND(D90=$D$19,E90=$S$18),M90*$AC$18,IF(AND(D90=$D$19,E90=$S$19),M90*$AC$19,IF(AND(D90=$D$19,E90=$S$20),M90*$AC$20,IF(AND(D90=$D$20,E90=$S$15),M90*$AE$15,IF(AND(D90=$D$20,E90=$S$16),M90*$AE$16,IF(AND(D90=$D$20,E90=$S$17),M90*$AE$17,IF(AND(D90=$D$20,E90=$S$18),M90*$AE$18,IF(AND(D90=$D$20,E90=$S$19),M90*$AE$19,IF(AND(D90=$D$20,E90=$S$20),M90*$AE$20,IF(AND(D90=$D$21,E90=$S$15),M90*$AG$15,IF(AND(D90=$D$21,E90=$S$16),M90*$AG$16,IF(AND(D90=$D$21,E90=$S$17),M90*$AG$17,IF(AND(D90=$D$21,E90=$S$18),M90*$AG$18,IF(AND(D90=$D$21,E90=$S$19),M90*$AG$19,IF(AND(D90=$D$21,E90=$S$20),M90*$AG$20,0))))))))))))))))))))))))))))))))))))))))))</f>
        <v>0</v>
      </c>
      <c r="N91" s="126">
        <f>IF(AND(D90=$D$15,E90=$S$15),N90*$U$15*K90,IF(AND(D90=$D$15,E90=$S$16),N90*$U$16*K90,IF(AND(D90=$D$15,E90=$S$17),N90*$U$17*K90,IF(AND(D90=$D$15,E90=$S$18),N90*$U$18*K90,IF(AND(D90=$D$15,E90=$S$19),N90*$U$19*K90,IF(AND(D90=$D$15,E90=$S$20),N90*$U$20*K90,IF(AND(D90=$D$16,E90=$S$15),N90*$W$15*K90,IF(AND(D90=$D$16,E90=$S$16),N90*$W$16*K90,IF(AND(D90=$D$16,E90=$S$17),N90*$W$17*K90,IF(AND(D90=$D$16,E90=$S$18),N90*$W$18*K90,IF(AND(D90=$D$16,E90=$S$19),N90*$W$19*K90,IF(AND(D90=$D$16,E90=$S$20),N90*$W$20*K90,IF(AND(D90=$D$17,E90=$S$15),N90*$Y$15*K90,IF(AND(D90=$D$17,E90=$S$16),N90*$Y$16*K90,IF(AND(D90=$D$17,E90=$S$17),N90*$Y$17*K90,IF(AND(D90=$D$17,E90=$S$18),N90*$Y$18*K90,IF(AND(D90=$D$17,E90=$S$19),N90*$Y$19*K90,IF(AND(D90=$D$17,E90=$S$20),N90*$Y$20*K90,IF(AND(D90=$D$18,E90=$S$15),N90*$AA$15*K90,IF(AND(D90=$D$18,E90=$S$16),N90*$AA$16*K90,IF(AND(D90=$D$18,E90=$S$17),N90*$AA$17*K90,IF(AND(D90=$D$18,E90=$S$18),N90*$AA$18*K90,IF(AND(D90=$D$18,E90=$S$19),N90*$AA$19*K90,IF(AND(D90=$D$18,E90=$S$20),N90*$AA$20*K90,IF(AND(D90=$D$19,E90=$S$15),N90*$AC$15*K90,IF(AND(D90=$D$19,E90=$S$16),N90*$AC$16*K90,IF(AND(D90=$D$19,E90=$S$17),N90*$AC$17*K90,IF(AND(D90=$D$19,E90=$S$18),N90*$AC$18*K90,IF(AND(D90=$DE1090=$S$19),N90*$AC$19*K90,IF(AND(D90=$D$19,E90=$S$20),N90*$AC$20*K90,IF(AND(D90=$D$20,E90=$S$15),N90*$AE$15*K90,IF(AND(D90=$D$20,E90=$S$16),N90*$AE$16*K90,IF(AND(D90=$D$20,E90=$S$17),N90*$AE$17*K90,IF(AND(D90=$D$20,E90=$S$18),N90*$AE$18*K90,IF(AND(D90=$D$20,E90=$S$19),N90*$AE$19*K90,IF(AND(D90=$D$20,E90=$S$20),N90*$AE$20*K90,IF(AND(D90=$D$21,E90=$S$15),N90*$AG$15*K90,IF(AND(D90=$D$21,E90=$S$16),N90*$AG$16*K90,IF(AND(D90=$D$21,E90=$S$17),N90*$AG$17*K90,IF(AND(D90=$D$21,E90=$S$18),N90*$AG$18*K90,IF(AND(D90=$D$21,E90=$S$19),N90*$AG$19*K90,IF(AND(D90=$D$21,E90=$S$20),N90*$AG$20*K90,0))))))))))))))))))))))))))))))))))))))))))</f>
        <v>0</v>
      </c>
      <c r="O91" s="127">
        <f>IF(AND(D90=$D$15,E90=$S$15),O90*$U$15*K90,IF(AND(D90=$D$15,E90=$S$16),O90*$U$16*K90,IF(AND(D90=$D$15,E90=$S$17),O90*$U$17*K90,IF(AND(D90=$D$15,E90=$S$18),O90*$U$18*K90,IF(AND(D90=$D$15,E90=$S$19),O90*$U$19*K90,IF(AND(D90=$D$15,E90=$S$20),O90*$U$20*K90,IF(AND(D90=$D$16,E90=$S$15),O90*$W$15*K90,IF(AND(D90=$D$16,E90=$S$16),O90*$W$16*K90,IF(AND(D90=$D$16,E90=$S$17),O90*$W$17*K90,IF(AND(D90=$D$16,E90=$S$18),O90*$W$18*K90,IF(AND(D90=$D$16,E90=$S$19),O90*$W$19*K90,IF(AND(D90=$D$16,E90=$S$20),O90*$W$20*K90,IF(AND(D90=$D$17,E90=$S$15),O90*$Y$15*K90,IF(AND(D90=$D$17,E90=$S$16),O90*$Y$16*K90,IF(AND(D90=$D$17,E90=$S$17),O90*$Y$17*K90,IF(AND(D90=$D$17,E90=$S$18),O90*$Y$18*K90,IF(AND(D90=$D$17,E90=$S$19),O90*$Y$19*K90,IF(AND(D90=$D$17,E90=$S$20),O90*$Y$20*K90,IF(AND(D90=$D$18,E90=$S$15),O90*$AA$15*K90,IF(AND(D90=$D$18,E90=$S$16),O90*$AA$16*K90,IF(AND(D90=$D$18,E90=$S$17),O90*$AA$17*K90,IF(AND(D90=$D$18,E90=$S$18),O90*$AA$18*K90,IF(AND(D90=$D$18,E90=$S$19),O90*$AA$19*K90,IF(AND(D90=$D$18,E90=$S$20),O90*$AA$20*K90,IF(AND(D90=$D$19,E90=$S$15),O90*$AC$15*K90,IF(AND(D90=$D$19,E90=$S$16),O90*$AC$16*K90,IF(AND(D90=$D$19,E90=$S$17),O90*$AC$17*K90,IF(AND(D90=$D$19,E90=$S$18),O90*$AC$18*K90,IF(AND(D90=$DE1090=$S$19),O90*$AC$19*K90,IF(AND(D90=$D$19,E90=$S$20),O90*$AC$20*K90,IF(AND(D90=$D$20,E90=$S$15),O90*$AE$15*K90,IF(AND(D90=$D$20,E90=$S$16),O90*$AE$16*K90,IF(AND(D90=$D$20,E90=$S$17),O90*$AE$17*K90,IF(AND(D90=$D$20,E90=$S$18),O90*$AE$18*K90,IF(AND(D90=$D$20,E90=$S$19),O90*$AE$19*K90,IF(AND(D90=$D$20,E90=$S$20),O90*$AE$20*K90,IF(AND(D90=$D$21,E90=$S$15),O90*$AG$15*K90,IF(AND(D90=$D$21,E90=$S$16),O90*$AG$16*K90,IF(AND(D90=$D$21,E90=$S$17),O90*$AG$17*K90,IF(AND(D90=$D$21,E90=$S$18),O90*$AG$18*K90,IF(AND(D90=$D$21,E90=$S$19),O90*$AG$19*K90,IF(AND(D90=$D$21,E90=$S$20),O90*$AG$20*K90,0))))))))))))))))))))))))))))))))))))))))))</f>
        <v>0</v>
      </c>
      <c r="P91" s="153"/>
      <c r="Q91" s="149"/>
      <c r="R91" s="151"/>
      <c r="S91" s="37"/>
      <c r="T91" s="31"/>
      <c r="U91" s="31"/>
      <c r="V91" s="31"/>
      <c r="W91" s="31"/>
      <c r="X91" s="31"/>
      <c r="Y91" s="31"/>
      <c r="Z91" s="36"/>
      <c r="AA91" s="36"/>
      <c r="AB91" s="32"/>
      <c r="AC91" s="32"/>
      <c r="AD91" s="32"/>
    </row>
    <row r="92" spans="1:30" x14ac:dyDescent="0.25">
      <c r="A92" s="158">
        <v>24</v>
      </c>
      <c r="B92" s="158"/>
      <c r="C92" s="160"/>
      <c r="D92" s="148"/>
      <c r="E92" s="148"/>
      <c r="F92" s="148"/>
      <c r="G92" s="143"/>
      <c r="H92" s="148"/>
      <c r="I92" s="148"/>
      <c r="J92" s="152"/>
      <c r="K92" s="154"/>
      <c r="L92" s="156"/>
      <c r="M92" s="95"/>
      <c r="N92" s="95">
        <f>+M92</f>
        <v>0</v>
      </c>
      <c r="O92" s="95"/>
      <c r="P92" s="152"/>
      <c r="Q92" s="148"/>
      <c r="R92" s="150"/>
      <c r="S92" s="37"/>
      <c r="T92" s="31"/>
      <c r="U92" s="31"/>
      <c r="V92" s="31"/>
      <c r="W92" s="31"/>
      <c r="X92" s="31"/>
      <c r="Y92" s="31"/>
      <c r="Z92" s="35"/>
      <c r="AA92" s="35"/>
      <c r="AB92" s="32"/>
      <c r="AC92" s="32"/>
      <c r="AD92" s="32"/>
    </row>
    <row r="93" spans="1:30" ht="15" hidden="1" customHeight="1" x14ac:dyDescent="0.25">
      <c r="A93" s="159"/>
      <c r="B93" s="159"/>
      <c r="C93" s="161"/>
      <c r="D93" s="149"/>
      <c r="E93" s="149"/>
      <c r="F93" s="149"/>
      <c r="G93" s="144"/>
      <c r="H93" s="149"/>
      <c r="I93" s="149"/>
      <c r="J93" s="153"/>
      <c r="K93" s="155"/>
      <c r="L93" s="157"/>
      <c r="M93" s="93">
        <f>IF(AND(D92=$D$15,E92=$S$15),M92*$U$15,IF(AND(D92=$D$15,E92=$S$16),M92*$U$16,IF(AND(D92=$D$15,E92=$S$17),M92*$U$17,IF(AND(D92=$D$15,E92=$S$18),M92*$U$18,IF(AND(D92=$D$15,E92=$S$19),M92*$U$19,IF(AND(D92=$D$15,E92=$S$20),M92*$U$20,IF(AND(D92=$D$16,E92=$S$15),M92*$W$15,IF(AND(D92=$D$16,E92=$S$16),M92*$W$16,IF(AND(D92=$D$16,E92=$S$17),M92*$W$17,IF(AND(D92=$D$16,E92=$S$18),M92*$W$18,IF(AND(D92=$D$16,E92=$S$19),M92*$W$19,IF(AND(D92=$D$16,E92=$S$20),M92*$W$20,IF(AND(D92=$D$17,E92=$S$15),M92*$Y$15,IF(AND(D92=$D$17,E92=$S$16),M92*$Y$16,IF(AND(D92=$D$17,E92=$S$17),M92*$Y$17,IF(AND(D92=$D$17,E92=$S$18),M92*$Y$18,IF(AND(D92=$D$17,E92=$S$19),M92*$Y$19,IF(AND(D92=$D$17,E92=$S$20),M92*$Y$20,IF(AND(D92=$D$18,E92=$S$15),M92*$AA$15,IF(AND(D92=$D$18,E92=$S$16),M92*$AA$16,IF(AND(D92=$D$18,E92=$S$17),M92*$AA$17,IF(AND(D92=$D$18,E92=$S$18),M92*$AA$18,IF(AND(D92=$D$18,E92=$S$19),M92*$AA$19,IF(AND(D92=$D$18,E92=$S$20),M92*$AA$20,IF(AND(D92=$D$19,E92=$S$15),M92*$AC$15,IF(AND(D92=$D$19,E92=$S$16),M92*$AC$16,IF(AND(D92=$D$19,E92=$S$17),M92*$AC$17,IF(AND(D92=$D$19,E92=$S$18),M92*$AC$18,IF(AND(D92=$D$19,E92=$S$19),M92*$AC$19,IF(AND(D92=$D$19,E92=$S$20),M92*$AC$20,IF(AND(D92=$D$20,E92=$S$15),M92*$AE$15,IF(AND(D92=$D$20,E92=$S$16),M92*$AE$16,IF(AND(D92=$D$20,E92=$S$17),M92*$AE$17,IF(AND(D92=$D$20,E92=$S$18),M92*$AE$18,IF(AND(D92=$D$20,E92=$S$19),M92*$AE$19,IF(AND(D92=$D$20,E92=$S$20),M92*$AE$20,IF(AND(D92=$D$21,E92=$S$15),M92*$AG$15,IF(AND(D92=$D$21,E92=$S$16),M92*$AG$16,IF(AND(D92=$D$21,E92=$S$17),M92*$AG$17,IF(AND(D92=$D$21,E92=$S$18),M92*$AG$18,IF(AND(D92=$D$21,E92=$S$19),M92*$AG$19,IF(AND(D92=$D$21,E92=$S$20),M92*$AG$20,0))))))))))))))))))))))))))))))))))))))))))</f>
        <v>0</v>
      </c>
      <c r="N93" s="126">
        <f>IF(AND(D92=$D$15,E92=$S$15),N92*$U$15*K92,IF(AND(D92=$D$15,E92=$S$16),N92*$U$16*K92,IF(AND(D92=$D$15,E92=$S$17),N92*$U$17*K92,IF(AND(D92=$D$15,E92=$S$18),N92*$U$18*K92,IF(AND(D92=$D$15,E92=$S$19),N92*$U$19*K92,IF(AND(D92=$D$15,E92=$S$20),N92*$U$20*K92,IF(AND(D92=$D$16,E92=$S$15),N92*$W$15*K92,IF(AND(D92=$D$16,E92=$S$16),N92*$W$16*K92,IF(AND(D92=$D$16,E92=$S$17),N92*$W$17*K92,IF(AND(D92=$D$16,E92=$S$18),N92*$W$18*K92,IF(AND(D92=$D$16,E92=$S$19),N92*$W$19*K92,IF(AND(D92=$D$16,E92=$S$20),N92*$W$20*K92,IF(AND(D92=$D$17,E92=$S$15),N92*$Y$15*K92,IF(AND(D92=$D$17,E92=$S$16),N92*$Y$16*K92,IF(AND(D92=$D$17,E92=$S$17),N92*$Y$17*K92,IF(AND(D92=$D$17,E92=$S$18),N92*$Y$18*K92,IF(AND(D92=$D$17,E92=$S$19),N92*$Y$19*K92,IF(AND(D92=$D$17,E92=$S$20),N92*$Y$20*K92,IF(AND(D92=$D$18,E92=$S$15),N92*$AA$15*K92,IF(AND(D92=$D$18,E92=$S$16),N92*$AA$16*K92,IF(AND(D92=$D$18,E92=$S$17),N92*$AA$17*K92,IF(AND(D92=$D$18,E92=$S$18),N92*$AA$18*K92,IF(AND(D92=$D$18,E92=$S$19),N92*$AA$19*K92,IF(AND(D92=$D$18,E92=$S$20),N92*$AA$20*K92,IF(AND(D92=$D$19,E92=$S$15),N92*$AC$15*K92,IF(AND(D92=$D$19,E92=$S$16),N92*$AC$16*K92,IF(AND(D92=$D$19,E92=$S$17),N92*$AC$17*K92,IF(AND(D92=$D$19,E92=$S$18),N92*$AC$18*K92,IF(AND(D92=$DE1092=$S$19),N92*$AC$19*K92,IF(AND(D92=$D$19,E92=$S$20),N92*$AC$20*K92,IF(AND(D92=$D$20,E92=$S$15),N92*$AE$15*K92,IF(AND(D92=$D$20,E92=$S$16),N92*$AE$16*K92,IF(AND(D92=$D$20,E92=$S$17),N92*$AE$17*K92,IF(AND(D92=$D$20,E92=$S$18),N92*$AE$18*K92,IF(AND(D92=$D$20,E92=$S$19),N92*$AE$19*K92,IF(AND(D92=$D$20,E92=$S$20),N92*$AE$20*K92,IF(AND(D92=$D$21,E92=$S$15),N92*$AG$15*K92,IF(AND(D92=$D$21,E92=$S$16),N92*$AG$16*K92,IF(AND(D92=$D$21,E92=$S$17),N92*$AG$17*K92,IF(AND(D92=$D$21,E92=$S$18),N92*$AG$18*K92,IF(AND(D92=$D$21,E92=$S$19),N92*$AG$19*K92,IF(AND(D92=$D$21,E92=$S$20),N92*$AG$20*K92,0))))))))))))))))))))))))))))))))))))))))))</f>
        <v>0</v>
      </c>
      <c r="O93" s="127">
        <f>IF(AND(D92=$D$15,E92=$S$15),O92*$U$15*K92,IF(AND(D92=$D$15,E92=$S$16),O92*$U$16*K92,IF(AND(D92=$D$15,E92=$S$17),O92*$U$17*K92,IF(AND(D92=$D$15,E92=$S$18),O92*$U$18*K92,IF(AND(D92=$D$15,E92=$S$19),O92*$U$19*K92,IF(AND(D92=$D$15,E92=$S$20),O92*$U$20*K92,IF(AND(D92=$D$16,E92=$S$15),O92*$W$15*K92,IF(AND(D92=$D$16,E92=$S$16),O92*$W$16*K92,IF(AND(D92=$D$16,E92=$S$17),O92*$W$17*K92,IF(AND(D92=$D$16,E92=$S$18),O92*$W$18*K92,IF(AND(D92=$D$16,E92=$S$19),O92*$W$19*K92,IF(AND(D92=$D$16,E92=$S$20),O92*$W$20*K92,IF(AND(D92=$D$17,E92=$S$15),O92*$Y$15*K92,IF(AND(D92=$D$17,E92=$S$16),O92*$Y$16*K92,IF(AND(D92=$D$17,E92=$S$17),O92*$Y$17*K92,IF(AND(D92=$D$17,E92=$S$18),O92*$Y$18*K92,IF(AND(D92=$D$17,E92=$S$19),O92*$Y$19*K92,IF(AND(D92=$D$17,E92=$S$20),O92*$Y$20*K92,IF(AND(D92=$D$18,E92=$S$15),O92*$AA$15*K92,IF(AND(D92=$D$18,E92=$S$16),O92*$AA$16*K92,IF(AND(D92=$D$18,E92=$S$17),O92*$AA$17*K92,IF(AND(D92=$D$18,E92=$S$18),O92*$AA$18*K92,IF(AND(D92=$D$18,E92=$S$19),O92*$AA$19*K92,IF(AND(D92=$D$18,E92=$S$20),O92*$AA$20*K92,IF(AND(D92=$D$19,E92=$S$15),O92*$AC$15*K92,IF(AND(D92=$D$19,E92=$S$16),O92*$AC$16*K92,IF(AND(D92=$D$19,E92=$S$17),O92*$AC$17*K92,IF(AND(D92=$D$19,E92=$S$18),O92*$AC$18*K92,IF(AND(D92=$DE1092=$S$19),O92*$AC$19*K92,IF(AND(D92=$D$19,E92=$S$20),O92*$AC$20*K92,IF(AND(D92=$D$20,E92=$S$15),O92*$AE$15*K92,IF(AND(D92=$D$20,E92=$S$16),O92*$AE$16*K92,IF(AND(D92=$D$20,E92=$S$17),O92*$AE$17*K92,IF(AND(D92=$D$20,E92=$S$18),O92*$AE$18*K92,IF(AND(D92=$D$20,E92=$S$19),O92*$AE$19*K92,IF(AND(D92=$D$20,E92=$S$20),O92*$AE$20*K92,IF(AND(D92=$D$21,E92=$S$15),O92*$AG$15*K92,IF(AND(D92=$D$21,E92=$S$16),O92*$AG$16*K92,IF(AND(D92=$D$21,E92=$S$17),O92*$AG$17*K92,IF(AND(D92=$D$21,E92=$S$18),O92*$AG$18*K92,IF(AND(D92=$D$21,E92=$S$19),O92*$AG$19*K92,IF(AND(D92=$D$21,E92=$S$20),O92*$AG$20*K92,0))))))))))))))))))))))))))))))))))))))))))</f>
        <v>0</v>
      </c>
      <c r="P93" s="153"/>
      <c r="Q93" s="149"/>
      <c r="R93" s="151"/>
      <c r="S93" s="37"/>
      <c r="T93" s="31"/>
      <c r="U93" s="31"/>
      <c r="V93" s="31"/>
      <c r="W93" s="31"/>
      <c r="X93" s="31"/>
      <c r="Y93" s="31"/>
      <c r="Z93" s="36"/>
      <c r="AA93" s="36"/>
      <c r="AB93" s="32"/>
      <c r="AC93" s="32"/>
      <c r="AD93" s="32"/>
    </row>
    <row r="94" spans="1:30" x14ac:dyDescent="0.25">
      <c r="A94" s="158">
        <v>25</v>
      </c>
      <c r="B94" s="158"/>
      <c r="C94" s="160"/>
      <c r="D94" s="148"/>
      <c r="E94" s="148"/>
      <c r="F94" s="148"/>
      <c r="G94" s="143"/>
      <c r="H94" s="148"/>
      <c r="I94" s="148"/>
      <c r="J94" s="152"/>
      <c r="K94" s="154"/>
      <c r="L94" s="156"/>
      <c r="M94" s="95"/>
      <c r="N94" s="95">
        <f>+M94</f>
        <v>0</v>
      </c>
      <c r="O94" s="95"/>
      <c r="P94" s="152"/>
      <c r="Q94" s="148"/>
      <c r="R94" s="150"/>
      <c r="S94" s="37"/>
      <c r="T94" s="31"/>
      <c r="U94" s="31"/>
      <c r="V94" s="31"/>
      <c r="W94" s="31"/>
      <c r="X94" s="31"/>
      <c r="Y94" s="31"/>
      <c r="Z94" s="35"/>
      <c r="AA94" s="35"/>
      <c r="AB94" s="32"/>
      <c r="AC94" s="32"/>
      <c r="AD94" s="32"/>
    </row>
    <row r="95" spans="1:30" hidden="1" x14ac:dyDescent="0.25">
      <c r="A95" s="159"/>
      <c r="B95" s="159"/>
      <c r="C95" s="161"/>
      <c r="D95" s="149"/>
      <c r="E95" s="149"/>
      <c r="F95" s="149"/>
      <c r="G95" s="144"/>
      <c r="H95" s="149"/>
      <c r="I95" s="149"/>
      <c r="J95" s="153"/>
      <c r="K95" s="155"/>
      <c r="L95" s="157"/>
      <c r="M95" s="93">
        <f>IF(AND(D94=$D$15,E94=$S$15),M94*$U$15,IF(AND(D94=$D$15,E94=$S$16),M94*$U$16,IF(AND(D94=$D$15,E94=$S$17),M94*$U$17,IF(AND(D94=$D$15,E94=$S$18),M94*$U$18,IF(AND(D94=$D$15,E94=$S$19),M94*$U$19,IF(AND(D94=$D$15,E94=$S$20),M94*$U$20,IF(AND(D94=$D$16,E94=$S$15),M94*$W$15,IF(AND(D94=$D$16,E94=$S$16),M94*$W$16,IF(AND(D94=$D$16,E94=$S$17),M94*$W$17,IF(AND(D94=$D$16,E94=$S$18),M94*$W$18,IF(AND(D94=$D$16,E94=$S$19),M94*$W$19,IF(AND(D94=$D$16,E94=$S$20),M94*$W$20,IF(AND(D94=$D$17,E94=$S$15),M94*$Y$15,IF(AND(D94=$D$17,E94=$S$16),M94*$Y$16,IF(AND(D94=$D$17,E94=$S$17),M94*$Y$17,IF(AND(D94=$D$17,E94=$S$18),M94*$Y$18,IF(AND(D94=$D$17,E94=$S$19),M94*$Y$19,IF(AND(D94=$D$17,E94=$S$20),M94*$Y$20,IF(AND(D94=$D$18,E94=$S$15),M94*$AA$15,IF(AND(D94=$D$18,E94=$S$16),M94*$AA$16,IF(AND(D94=$D$18,E94=$S$17),M94*$AA$17,IF(AND(D94=$D$18,E94=$S$18),M94*$AA$18,IF(AND(D94=$D$18,E94=$S$19),M94*$AA$19,IF(AND(D94=$D$18,E94=$S$20),M94*$AA$20,IF(AND(D94=$D$19,E94=$S$15),M94*$AC$15,IF(AND(D94=$D$19,E94=$S$16),M94*$AC$16,IF(AND(D94=$D$19,E94=$S$17),M94*$AC$17,IF(AND(D94=$D$19,E94=$S$18),M94*$AC$18,IF(AND(D94=$D$19,E94=$S$19),M94*$AC$19,IF(AND(D94=$D$19,E94=$S$20),M94*$AC$20,IF(AND(D94=$D$20,E94=$S$15),M94*$AE$15,IF(AND(D94=$D$20,E94=$S$16),M94*$AE$16,IF(AND(D94=$D$20,E94=$S$17),M94*$AE$17,IF(AND(D94=$D$20,E94=$S$18),M94*$AE$18,IF(AND(D94=$D$20,E94=$S$19),M94*$AE$19,IF(AND(D94=$D$20,E94=$S$20),M94*$AE$20,IF(AND(D94=$D$21,E94=$S$15),M94*$AG$15,IF(AND(D94=$D$21,E94=$S$16),M94*$AG$16,IF(AND(D94=$D$21,E94=$S$17),M94*$AG$17,IF(AND(D94=$D$21,E94=$S$18),M94*$AG$18,IF(AND(D94=$D$21,E94=$S$19),M94*$AG$19,IF(AND(D94=$D$21,E94=$S$20),M94*$AG$20,0))))))))))))))))))))))))))))))))))))))))))</f>
        <v>0</v>
      </c>
      <c r="N95" s="126">
        <f>IF(AND(D94=$D$15,E94=$S$15),N94*$U$15*K94,IF(AND(D94=$D$15,E94=$S$16),N94*$U$16*K94,IF(AND(D94=$D$15,E94=$S$17),N94*$U$17*K94,IF(AND(D94=$D$15,E94=$S$18),N94*$U$18*K94,IF(AND(D94=$D$15,E94=$S$19),N94*$U$19*K94,IF(AND(D94=$D$15,E94=$S$20),N94*$U$20*K94,IF(AND(D94=$D$16,E94=$S$15),N94*$W$15*K94,IF(AND(D94=$D$16,E94=$S$16),N94*$W$16*K94,IF(AND(D94=$D$16,E94=$S$17),N94*$W$17*K94,IF(AND(D94=$D$16,E94=$S$18),N94*$W$18*K94,IF(AND(D94=$D$16,E94=$S$19),N94*$W$19*K94,IF(AND(D94=$D$16,E94=$S$20),N94*$W$20*K94,IF(AND(D94=$D$17,E94=$S$15),N94*$Y$15*K94,IF(AND(D94=$D$17,E94=$S$16),N94*$Y$16*K94,IF(AND(D94=$D$17,E94=$S$17),N94*$Y$17*K94,IF(AND(D94=$D$17,E94=$S$18),N94*$Y$18*K94,IF(AND(D94=$D$17,E94=$S$19),N94*$Y$19*K94,IF(AND(D94=$D$17,E94=$S$20),N94*$Y$20*K94,IF(AND(D94=$D$18,E94=$S$15),N94*$AA$15*K94,IF(AND(D94=$D$18,E94=$S$16),N94*$AA$16*K94,IF(AND(D94=$D$18,E94=$S$17),N94*$AA$17*K94,IF(AND(D94=$D$18,E94=$S$18),N94*$AA$18*K94,IF(AND(D94=$D$18,E94=$S$19),N94*$AA$19*K94,IF(AND(D94=$D$18,E94=$S$20),N94*$AA$20*K94,IF(AND(D94=$D$19,E94=$S$15),N94*$AC$15*K94,IF(AND(D94=$D$19,E94=$S$16),N94*$AC$16*K94,IF(AND(D94=$D$19,E94=$S$17),N94*$AC$17*K94,IF(AND(D94=$D$19,E94=$S$18),N94*$AC$18*K94,IF(AND(D94=$DE1094=$S$19),N94*$AC$19*K94,IF(AND(D94=$D$19,E94=$S$20),N94*$AC$20*K94,IF(AND(D94=$D$20,E94=$S$15),N94*$AE$15*K94,IF(AND(D94=$D$20,E94=$S$16),N94*$AE$16*K94,IF(AND(D94=$D$20,E94=$S$17),N94*$AE$17*K94,IF(AND(D94=$D$20,E94=$S$18),N94*$AE$18*K94,IF(AND(D94=$D$20,E94=$S$19),N94*$AE$19*K94,IF(AND(D94=$D$20,E94=$S$20),N94*$AE$20*K94,IF(AND(D94=$D$21,E94=$S$15),N94*$AG$15*K94,IF(AND(D94=$D$21,E94=$S$16),N94*$AG$16*K94,IF(AND(D94=$D$21,E94=$S$17),N94*$AG$17*K94,IF(AND(D94=$D$21,E94=$S$18),N94*$AG$18*K94,IF(AND(D94=$D$21,E94=$S$19),N94*$AG$19*K94,IF(AND(D94=$D$21,E94=$S$20),N94*$AG$20*K94,0))))))))))))))))))))))))))))))))))))))))))</f>
        <v>0</v>
      </c>
      <c r="O95" s="127">
        <f>IF(AND(D94=$D$15,E94=$S$15),O94*$U$15*K94,IF(AND(D94=$D$15,E94=$S$16),O94*$U$16*K94,IF(AND(D94=$D$15,E94=$S$17),O94*$U$17*K94,IF(AND(D94=$D$15,E94=$S$18),O94*$U$18*K94,IF(AND(D94=$D$15,E94=$S$19),O94*$U$19*K94,IF(AND(D94=$D$15,E94=$S$20),O94*$U$20*K94,IF(AND(D94=$D$16,E94=$S$15),O94*$W$15*K94,IF(AND(D94=$D$16,E94=$S$16),O94*$W$16*K94,IF(AND(D94=$D$16,E94=$S$17),O94*$W$17*K94,IF(AND(D94=$D$16,E94=$S$18),O94*$W$18*K94,IF(AND(D94=$D$16,E94=$S$19),O94*$W$19*K94,IF(AND(D94=$D$16,E94=$S$20),O94*$W$20*K94,IF(AND(D94=$D$17,E94=$S$15),O94*$Y$15*K94,IF(AND(D94=$D$17,E94=$S$16),O94*$Y$16*K94,IF(AND(D94=$D$17,E94=$S$17),O94*$Y$17*K94,IF(AND(D94=$D$17,E94=$S$18),O94*$Y$18*K94,IF(AND(D94=$D$17,E94=$S$19),O94*$Y$19*K94,IF(AND(D94=$D$17,E94=$S$20),O94*$Y$20*K94,IF(AND(D94=$D$18,E94=$S$15),O94*$AA$15*K94,IF(AND(D94=$D$18,E94=$S$16),O94*$AA$16*K94,IF(AND(D94=$D$18,E94=$S$17),O94*$AA$17*K94,IF(AND(D94=$D$18,E94=$S$18),O94*$AA$18*K94,IF(AND(D94=$D$18,E94=$S$19),O94*$AA$19*K94,IF(AND(D94=$D$18,E94=$S$20),O94*$AA$20*K94,IF(AND(D94=$D$19,E94=$S$15),O94*$AC$15*K94,IF(AND(D94=$D$19,E94=$S$16),O94*$AC$16*K94,IF(AND(D94=$D$19,E94=$S$17),O94*$AC$17*K94,IF(AND(D94=$D$19,E94=$S$18),O94*$AC$18*K94,IF(AND(D94=$DE1094=$S$19),O94*$AC$19*K94,IF(AND(D94=$D$19,E94=$S$20),O94*$AC$20*K94,IF(AND(D94=$D$20,E94=$S$15),O94*$AE$15*K94,IF(AND(D94=$D$20,E94=$S$16),O94*$AE$16*K94,IF(AND(D94=$D$20,E94=$S$17),O94*$AE$17*K94,IF(AND(D94=$D$20,E94=$S$18),O94*$AE$18*K94,IF(AND(D94=$D$20,E94=$S$19),O94*$AE$19*K94,IF(AND(D94=$D$20,E94=$S$20),O94*$AE$20*K94,IF(AND(D94=$D$21,E94=$S$15),O94*$AG$15*K94,IF(AND(D94=$D$21,E94=$S$16),O94*$AG$16*K94,IF(AND(D94=$D$21,E94=$S$17),O94*$AG$17*K94,IF(AND(D94=$D$21,E94=$S$18),O94*$AG$18*K94,IF(AND(D94=$D$21,E94=$S$19),O94*$AG$19*K94,IF(AND(D94=$D$21,E94=$S$20),O94*$AG$20*K94,0))))))))))))))))))))))))))))))))))))))))))</f>
        <v>0</v>
      </c>
      <c r="P95" s="153"/>
      <c r="Q95" s="149"/>
      <c r="R95" s="151"/>
      <c r="S95" s="37"/>
      <c r="T95" s="31"/>
      <c r="U95" s="31"/>
      <c r="V95" s="31"/>
      <c r="W95" s="31"/>
      <c r="X95" s="31"/>
      <c r="Y95" s="31"/>
      <c r="Z95" s="36"/>
      <c r="AA95" s="36"/>
      <c r="AB95" s="32"/>
      <c r="AC95" s="32"/>
      <c r="AD95" s="32"/>
    </row>
    <row r="96" spans="1:30" x14ac:dyDescent="0.25">
      <c r="A96" s="158">
        <v>26</v>
      </c>
      <c r="B96" s="158"/>
      <c r="C96" s="160"/>
      <c r="D96" s="148"/>
      <c r="E96" s="148"/>
      <c r="F96" s="148"/>
      <c r="G96" s="143"/>
      <c r="H96" s="148"/>
      <c r="I96" s="148"/>
      <c r="J96" s="152"/>
      <c r="K96" s="154"/>
      <c r="L96" s="156"/>
      <c r="M96" s="95"/>
      <c r="N96" s="95">
        <f>+M96</f>
        <v>0</v>
      </c>
      <c r="O96" s="95"/>
      <c r="P96" s="152"/>
      <c r="Q96" s="148"/>
      <c r="R96" s="150"/>
      <c r="S96" s="37"/>
      <c r="T96" s="31"/>
      <c r="U96" s="31"/>
      <c r="V96" s="31"/>
      <c r="W96" s="31"/>
      <c r="X96" s="31"/>
      <c r="Y96" s="31"/>
      <c r="Z96" s="35"/>
      <c r="AA96" s="35"/>
      <c r="AB96" s="32"/>
      <c r="AC96" s="32"/>
      <c r="AD96" s="32"/>
    </row>
    <row r="97" spans="1:30" hidden="1" x14ac:dyDescent="0.25">
      <c r="A97" s="159"/>
      <c r="B97" s="159"/>
      <c r="C97" s="161"/>
      <c r="D97" s="149"/>
      <c r="E97" s="149"/>
      <c r="F97" s="149"/>
      <c r="G97" s="144"/>
      <c r="H97" s="149"/>
      <c r="I97" s="149"/>
      <c r="J97" s="153"/>
      <c r="K97" s="155"/>
      <c r="L97" s="157"/>
      <c r="M97" s="93">
        <f>IF(AND(D96=$D$15,E96=$S$15),M96*$U$15,IF(AND(D96=$D$15,E96=$S$16),M96*$U$16,IF(AND(D96=$D$15,E96=$S$17),M96*$U$17,IF(AND(D96=$D$15,E96=$S$18),M96*$U$18,IF(AND(D96=$D$15,E96=$S$19),M96*$U$19,IF(AND(D96=$D$15,E96=$S$20),M96*$U$20,IF(AND(D96=$D$16,E96=$S$15),M96*$W$15,IF(AND(D96=$D$16,E96=$S$16),M96*$W$16,IF(AND(D96=$D$16,E96=$S$17),M96*$W$17,IF(AND(D96=$D$16,E96=$S$18),M96*$W$18,IF(AND(D96=$D$16,E96=$S$19),M96*$W$19,IF(AND(D96=$D$16,E96=$S$20),M96*$W$20,IF(AND(D96=$D$17,E96=$S$15),M96*$Y$15,IF(AND(D96=$D$17,E96=$S$16),M96*$Y$16,IF(AND(D96=$D$17,E96=$S$17),M96*$Y$17,IF(AND(D96=$D$17,E96=$S$18),M96*$Y$18,IF(AND(D96=$D$17,E96=$S$19),M96*$Y$19,IF(AND(D96=$D$17,E96=$S$20),M96*$Y$20,IF(AND(D96=$D$18,E96=$S$15),M96*$AA$15,IF(AND(D96=$D$18,E96=$S$16),M96*$AA$16,IF(AND(D96=$D$18,E96=$S$17),M96*$AA$17,IF(AND(D96=$D$18,E96=$S$18),M96*$AA$18,IF(AND(D96=$D$18,E96=$S$19),M96*$AA$19,IF(AND(D96=$D$18,E96=$S$20),M96*$AA$20,IF(AND(D96=$D$19,E96=$S$15),M96*$AC$15,IF(AND(D96=$D$19,E96=$S$16),M96*$AC$16,IF(AND(D96=$D$19,E96=$S$17),M96*$AC$17,IF(AND(D96=$D$19,E96=$S$18),M96*$AC$18,IF(AND(D96=$D$19,E96=$S$19),M96*$AC$19,IF(AND(D96=$D$19,E96=$S$20),M96*$AC$20,IF(AND(D96=$D$20,E96=$S$15),M96*$AE$15,IF(AND(D96=$D$20,E96=$S$16),M96*$AE$16,IF(AND(D96=$D$20,E96=$S$17),M96*$AE$17,IF(AND(D96=$D$20,E96=$S$18),M96*$AE$18,IF(AND(D96=$D$20,E96=$S$19),M96*$AE$19,IF(AND(D96=$D$20,E96=$S$20),M96*$AE$20,IF(AND(D96=$D$21,E96=$S$15),M96*$AG$15,IF(AND(D96=$D$21,E96=$S$16),M96*$AG$16,IF(AND(D96=$D$21,E96=$S$17),M96*$AG$17,IF(AND(D96=$D$21,E96=$S$18),M96*$AG$18,IF(AND(D96=$D$21,E96=$S$19),M96*$AG$19,IF(AND(D96=$D$21,E96=$S$20),M96*$AG$20,0))))))))))))))))))))))))))))))))))))))))))</f>
        <v>0</v>
      </c>
      <c r="N97" s="126">
        <f>IF(AND(D96=$D$15,E96=$S$15),N96*$U$15*K96,IF(AND(D96=$D$15,E96=$S$16),N96*$U$16*K96,IF(AND(D96=$D$15,E96=$S$17),N96*$U$17*K96,IF(AND(D96=$D$15,E96=$S$18),N96*$U$18*K96,IF(AND(D96=$D$15,E96=$S$19),N96*$U$19*K96,IF(AND(D96=$D$15,E96=$S$20),N96*$U$20*K96,IF(AND(D96=$D$16,E96=$S$15),N96*$W$15*K96,IF(AND(D96=$D$16,E96=$S$16),N96*$W$16*K96,IF(AND(D96=$D$16,E96=$S$17),N96*$W$17*K96,IF(AND(D96=$D$16,E96=$S$18),N96*$W$18*K96,IF(AND(D96=$D$16,E96=$S$19),N96*$W$19*K96,IF(AND(D96=$D$16,E96=$S$20),N96*$W$20*K96,IF(AND(D96=$D$17,E96=$S$15),N96*$Y$15*K96,IF(AND(D96=$D$17,E96=$S$16),N96*$Y$16*K96,IF(AND(D96=$D$17,E96=$S$17),N96*$Y$17*K96,IF(AND(D96=$D$17,E96=$S$18),N96*$Y$18*K96,IF(AND(D96=$D$17,E96=$S$19),N96*$Y$19*K96,IF(AND(D96=$D$17,E96=$S$20),N96*$Y$20*K96,IF(AND(D96=$D$18,E96=$S$15),N96*$AA$15*K96,IF(AND(D96=$D$18,E96=$S$16),N96*$AA$16*K96,IF(AND(D96=$D$18,E96=$S$17),N96*$AA$17*K96,IF(AND(D96=$D$18,E96=$S$18),N96*$AA$18*K96,IF(AND(D96=$D$18,E96=$S$19),N96*$AA$19*K96,IF(AND(D96=$D$18,E96=$S$20),N96*$AA$20*K96,IF(AND(D96=$D$19,E96=$S$15),N96*$AC$15*K96,IF(AND(D96=$D$19,E96=$S$16),N96*$AC$16*K96,IF(AND(D96=$D$19,E96=$S$17),N96*$AC$17*K96,IF(AND(D96=$D$19,E96=$S$18),N96*$AC$18*K96,IF(AND(D96=$DE1096=$S$19),N96*$AC$19*K96,IF(AND(D96=$D$19,E96=$S$20),N96*$AC$20*K96,IF(AND(D96=$D$20,E96=$S$15),N96*$AE$15*K96,IF(AND(D96=$D$20,E96=$S$16),N96*$AE$16*K96,IF(AND(D96=$D$20,E96=$S$17),N96*$AE$17*K96,IF(AND(D96=$D$20,E96=$S$18),N96*$AE$18*K96,IF(AND(D96=$D$20,E96=$S$19),N96*$AE$19*K96,IF(AND(D96=$D$20,E96=$S$20),N96*$AE$20*K96,IF(AND(D96=$D$21,E96=$S$15),N96*$AG$15*K96,IF(AND(D96=$D$21,E96=$S$16),N96*$AG$16*K96,IF(AND(D96=$D$21,E96=$S$17),N96*$AG$17*K96,IF(AND(D96=$D$21,E96=$S$18),N96*$AG$18*K96,IF(AND(D96=$D$21,E96=$S$19),N96*$AG$19*K96,IF(AND(D96=$D$21,E96=$S$20),N96*$AG$20*K96,0))))))))))))))))))))))))))))))))))))))))))</f>
        <v>0</v>
      </c>
      <c r="O97" s="127"/>
      <c r="P97" s="153"/>
      <c r="Q97" s="149"/>
      <c r="R97" s="151"/>
      <c r="S97" s="37"/>
      <c r="T97" s="31"/>
      <c r="U97" s="31"/>
      <c r="V97" s="31"/>
      <c r="W97" s="31"/>
      <c r="X97" s="31"/>
      <c r="Y97" s="31"/>
      <c r="Z97" s="36"/>
      <c r="AA97" s="36"/>
      <c r="AB97" s="32"/>
      <c r="AC97" s="32"/>
      <c r="AD97" s="32"/>
    </row>
    <row r="98" spans="1:30" x14ac:dyDescent="0.25">
      <c r="A98" s="158">
        <v>27</v>
      </c>
      <c r="B98" s="158"/>
      <c r="C98" s="160"/>
      <c r="D98" s="148"/>
      <c r="E98" s="148"/>
      <c r="F98" s="148"/>
      <c r="G98" s="143"/>
      <c r="H98" s="148"/>
      <c r="I98" s="148"/>
      <c r="J98" s="152"/>
      <c r="K98" s="154"/>
      <c r="L98" s="156"/>
      <c r="M98" s="95"/>
      <c r="N98" s="95">
        <f>+M98</f>
        <v>0</v>
      </c>
      <c r="O98" s="95"/>
      <c r="P98" s="152"/>
      <c r="Q98" s="148"/>
      <c r="R98" s="150"/>
      <c r="S98" s="37"/>
      <c r="T98" s="31"/>
      <c r="U98" s="31"/>
      <c r="V98" s="31"/>
      <c r="W98" s="31"/>
      <c r="X98" s="31"/>
      <c r="Y98" s="31"/>
      <c r="Z98" s="35"/>
      <c r="AA98" s="35"/>
      <c r="AB98" s="32"/>
      <c r="AC98" s="32"/>
      <c r="AD98" s="32"/>
    </row>
    <row r="99" spans="1:30" hidden="1" x14ac:dyDescent="0.25">
      <c r="A99" s="159"/>
      <c r="B99" s="159"/>
      <c r="C99" s="161"/>
      <c r="D99" s="149"/>
      <c r="E99" s="149"/>
      <c r="F99" s="149"/>
      <c r="G99" s="144"/>
      <c r="H99" s="149"/>
      <c r="I99" s="149"/>
      <c r="J99" s="153"/>
      <c r="K99" s="155"/>
      <c r="L99" s="157"/>
      <c r="M99" s="93">
        <f>IF(AND(D98=$D$15,E98=$S$15),M98*$U$15,IF(AND(D98=$D$15,E98=$S$16),M98*$U$16,IF(AND(D98=$D$15,E98=$S$17),M98*$U$17,IF(AND(D98=$D$15,E98=$S$18),M98*$U$18,IF(AND(D98=$D$15,E98=$S$19),M98*$U$19,IF(AND(D98=$D$15,E98=$S$20),M98*$U$20,IF(AND(D98=$D$16,E98=$S$15),M98*$W$15,IF(AND(D98=$D$16,E98=$S$16),M98*$W$16,IF(AND(D98=$D$16,E98=$S$17),M98*$W$17,IF(AND(D98=$D$16,E98=$S$18),M98*$W$18,IF(AND(D98=$D$16,E98=$S$19),M98*$W$19,IF(AND(D98=$D$16,E98=$S$20),M98*$W$20,IF(AND(D98=$D$17,E98=$S$15),M98*$Y$15,IF(AND(D98=$D$17,E98=$S$16),M98*$Y$16,IF(AND(D98=$D$17,E98=$S$17),M98*$Y$17,IF(AND(D98=$D$17,E98=$S$18),M98*$Y$18,IF(AND(D98=$D$17,E98=$S$19),M98*$Y$19,IF(AND(D98=$D$17,E98=$S$20),M98*$Y$20,IF(AND(D98=$D$18,E98=$S$15),M98*$AA$15,IF(AND(D98=$D$18,E98=$S$16),M98*$AA$16,IF(AND(D98=$D$18,E98=$S$17),M98*$AA$17,IF(AND(D98=$D$18,E98=$S$18),M98*$AA$18,IF(AND(D98=$D$18,E98=$S$19),M98*$AA$19,IF(AND(D98=$D$18,E98=$S$20),M98*$AA$20,IF(AND(D98=$D$19,E98=$S$15),M98*$AC$15,IF(AND(D98=$D$19,E98=$S$16),M98*$AC$16,IF(AND(D98=$D$19,E98=$S$17),M98*$AC$17,IF(AND(D98=$D$19,E98=$S$18),M98*$AC$18,IF(AND(D98=$D$19,E98=$S$19),M98*$AC$19,IF(AND(D98=$D$19,E98=$S$20),M98*$AC$20,IF(AND(D98=$D$20,E98=$S$15),M98*$AE$15,IF(AND(D98=$D$20,E98=$S$16),M98*$AE$16,IF(AND(D98=$D$20,E98=$S$17),M98*$AE$17,IF(AND(D98=$D$20,E98=$S$18),M98*$AE$18,IF(AND(D98=$D$20,E98=$S$19),M98*$AE$19,IF(AND(D98=$D$20,E98=$S$20),M98*$AE$20,IF(AND(D98=$D$21,E98=$S$15),M98*$AG$15,IF(AND(D98=$D$21,E98=$S$16),M98*$AG$16,IF(AND(D98=$D$21,E98=$S$17),M98*$AG$17,IF(AND(D98=$D$21,E98=$S$18),M98*$AG$18,IF(AND(D98=$D$21,E98=$S$19),M98*$AG$19,IF(AND(D98=$D$21,E98=$S$20),M98*$AG$20,0))))))))))))))))))))))))))))))))))))))))))</f>
        <v>0</v>
      </c>
      <c r="N99" s="126">
        <f>IF(AND(D98=$D$15,E98=$S$15),N98*$U$15*K98,IF(AND(D98=$D$15,E98=$S$16),N98*$U$16*K98,IF(AND(D98=$D$15,E98=$S$17),N98*$U$17*K98,IF(AND(D98=$D$15,E98=$S$18),N98*$U$18*K98,IF(AND(D98=$D$15,E98=$S$19),N98*$U$19*K98,IF(AND(D98=$D$15,E98=$S$20),N98*$U$20*K98,IF(AND(D98=$D$16,E98=$S$15),N98*$W$15*K98,IF(AND(D98=$D$16,E98=$S$16),N98*$W$16*K98,IF(AND(D98=$D$16,E98=$S$17),N98*$W$17*K98,IF(AND(D98=$D$16,E98=$S$18),N98*$W$18*K98,IF(AND(D98=$D$16,E98=$S$19),N98*$W$19*K98,IF(AND(D98=$D$16,E98=$S$20),N98*$W$20*K98,IF(AND(D98=$D$17,E98=$S$15),N98*$Y$15*K98,IF(AND(D98=$D$17,E98=$S$16),N98*$Y$16*K98,IF(AND(D98=$D$17,E98=$S$17),N98*$Y$17*K98,IF(AND(D98=$D$17,E98=$S$18),N98*$Y$18*K98,IF(AND(D98=$D$17,E98=$S$19),N98*$Y$19*K98,IF(AND(D98=$D$17,E98=$S$20),N98*$Y$20*K98,IF(AND(D98=$D$18,E98=$S$15),N98*$AA$15*K98,IF(AND(D98=$D$18,E98=$S$16),N98*$AA$16*K98,IF(AND(D98=$D$18,E98=$S$17),N98*$AA$17*K98,IF(AND(D98=$D$18,E98=$S$18),N98*$AA$18*K98,IF(AND(D98=$D$18,E98=$S$19),N98*$AA$19*K98,IF(AND(D98=$D$18,E98=$S$20),N98*$AA$20*K98,IF(AND(D98=$D$19,E98=$S$15),N98*$AC$15*K98,IF(AND(D98=$D$19,E98=$S$16),N98*$AC$16*K98,IF(AND(D98=$D$19,E98=$S$17),N98*$AC$17*K98,IF(AND(D98=$D$19,E98=$S$18),N98*$AC$18*K98,IF(AND(D98=$DE1098=$S$19),N98*$AC$19*K98,IF(AND(D98=$D$19,E98=$S$20),N98*$AC$20*K98,IF(AND(D98=$D$20,E98=$S$15),N98*$AE$15*K98,IF(AND(D98=$D$20,E98=$S$16),N98*$AE$16*K98,IF(AND(D98=$D$20,E98=$S$17),N98*$AE$17*K98,IF(AND(D98=$D$20,E98=$S$18),N98*$AE$18*K98,IF(AND(D98=$D$20,E98=$S$19),N98*$AE$19*K98,IF(AND(D98=$D$20,E98=$S$20),N98*$AE$20*K98,IF(AND(D98=$D$21,E98=$S$15),N98*$AG$15*K98,IF(AND(D98=$D$21,E98=$S$16),N98*$AG$16*K98,IF(AND(D98=$D$21,E98=$S$17),N98*$AG$17*K98,IF(AND(D98=$D$21,E98=$S$18),N98*$AG$18*K98,IF(AND(D98=$D$21,E98=$S$19),N98*$AG$19*K98,IF(AND(D98=$D$21,E98=$S$20),N98*$AG$20*K98,0))))))))))))))))))))))))))))))))))))))))))</f>
        <v>0</v>
      </c>
      <c r="O99" s="127"/>
      <c r="P99" s="153"/>
      <c r="Q99" s="149"/>
      <c r="R99" s="151"/>
      <c r="S99" s="37"/>
      <c r="T99" s="31"/>
      <c r="U99" s="31"/>
      <c r="V99" s="31"/>
      <c r="W99" s="31"/>
      <c r="X99" s="31"/>
      <c r="Y99" s="31"/>
      <c r="Z99" s="36"/>
      <c r="AA99" s="36"/>
      <c r="AB99" s="32"/>
      <c r="AC99" s="32"/>
      <c r="AD99" s="32"/>
    </row>
    <row r="100" spans="1:30" x14ac:dyDescent="0.25">
      <c r="A100" s="158">
        <v>28</v>
      </c>
      <c r="B100" s="158"/>
      <c r="C100" s="160"/>
      <c r="D100" s="148"/>
      <c r="E100" s="148"/>
      <c r="F100" s="148"/>
      <c r="G100" s="143"/>
      <c r="H100" s="148"/>
      <c r="I100" s="148"/>
      <c r="J100" s="152"/>
      <c r="K100" s="154"/>
      <c r="L100" s="156"/>
      <c r="M100" s="95"/>
      <c r="N100" s="95">
        <f>+M100</f>
        <v>0</v>
      </c>
      <c r="O100" s="95"/>
      <c r="P100" s="152"/>
      <c r="Q100" s="148"/>
      <c r="R100" s="150"/>
      <c r="S100" s="37"/>
      <c r="T100" s="31"/>
      <c r="U100" s="31"/>
      <c r="V100" s="31"/>
      <c r="W100" s="31"/>
      <c r="X100" s="31"/>
      <c r="Y100" s="31"/>
      <c r="Z100" s="35"/>
      <c r="AA100" s="35"/>
      <c r="AB100" s="32"/>
      <c r="AC100" s="32"/>
      <c r="AD100" s="32"/>
    </row>
    <row r="101" spans="1:30" hidden="1" x14ac:dyDescent="0.25">
      <c r="A101" s="159"/>
      <c r="B101" s="159"/>
      <c r="C101" s="161"/>
      <c r="D101" s="149"/>
      <c r="E101" s="149"/>
      <c r="F101" s="149"/>
      <c r="G101" s="144"/>
      <c r="H101" s="149"/>
      <c r="I101" s="149"/>
      <c r="J101" s="153"/>
      <c r="K101" s="155"/>
      <c r="L101" s="157"/>
      <c r="M101" s="93">
        <f>IF(AND(D100=$D$15,E100=$S$15),M100*$U$15,IF(AND(D100=$D$15,E100=$S$16),M100*$U$16,IF(AND(D100=$D$15,E100=$S$17),M100*$U$17,IF(AND(D100=$D$15,E100=$S$18),M100*$U$18,IF(AND(D100=$D$15,E100=$S$19),M100*$U$19,IF(AND(D100=$D$15,E100=$S$20),M100*$U$20,IF(AND(D100=$D$16,E100=$S$15),M100*$W$15,IF(AND(D100=$D$16,E100=$S$16),M100*$W$16,IF(AND(D100=$D$16,E100=$S$17),M100*$W$17,IF(AND(D100=$D$16,E100=$S$18),M100*$W$18,IF(AND(D100=$D$16,E100=$S$19),M100*$W$19,IF(AND(D100=$D$16,E100=$S$20),M100*$W$20,IF(AND(D100=$D$17,E100=$S$15),M100*$Y$15,IF(AND(D100=$D$17,E100=$S$16),M100*$Y$16,IF(AND(D100=$D$17,E100=$S$17),M100*$Y$17,IF(AND(D100=$D$17,E100=$S$18),M100*$Y$18,IF(AND(D100=$D$17,E100=$S$19),M100*$Y$19,IF(AND(D100=$D$17,E100=$S$20),M100*$Y$20,IF(AND(D100=$D$18,E100=$S$15),M100*$AA$15,IF(AND(D100=$D$18,E100=$S$16),M100*$AA$16,IF(AND(D100=$D$18,E100=$S$17),M100*$AA$17,IF(AND(D100=$D$18,E100=$S$18),M100*$AA$18,IF(AND(D100=$D$18,E100=$S$19),M100*$AA$19,IF(AND(D100=$D$18,E100=$S$20),M100*$AA$20,IF(AND(D100=$D$19,E100=$S$15),M100*$AC$15,IF(AND(D100=$D$19,E100=$S$16),M100*$AC$16,IF(AND(D100=$D$19,E100=$S$17),M100*$AC$17,IF(AND(D100=$D$19,E100=$S$18),M100*$AC$18,IF(AND(D100=$D$19,E100=$S$19),M100*$AC$19,IF(AND(D100=$D$19,E100=$S$20),M100*$AC$20,IF(AND(D100=$D$20,E100=$S$15),M100*$AE$15,IF(AND(D100=$D$20,E100=$S$16),M100*$AE$16,IF(AND(D100=$D$20,E100=$S$17),M100*$AE$17,IF(AND(D100=$D$20,E100=$S$18),M100*$AE$18,IF(AND(D100=$D$20,E100=$S$19),M100*$AE$19,IF(AND(D100=$D$20,E100=$S$20),M100*$AE$20,IF(AND(D100=$D$21,E100=$S$15),M100*$AG$15,IF(AND(D100=$D$21,E100=$S$16),M100*$AG$16,IF(AND(D100=$D$21,E100=$S$17),M100*$AG$17,IF(AND(D100=$D$21,E100=$S$18),M100*$AG$18,IF(AND(D100=$D$21,E100=$S$19),M100*$AG$19,IF(AND(D100=$D$21,E100=$S$20),M100*$AG$20,0))))))))))))))))))))))))))))))))))))))))))</f>
        <v>0</v>
      </c>
      <c r="N101" s="126">
        <f>IF(AND(D100=$D$15,E100=$S$15),N100*$U$15*K100,IF(AND(D100=$D$15,E100=$S$16),N100*$U$16*K100,IF(AND(D100=$D$15,E100=$S$17),N100*$U$17*K100,IF(AND(D100=$D$15,E100=$S$18),N100*$U$18*K100,IF(AND(D100=$D$15,E100=$S$19),N100*$U$19*K100,IF(AND(D100=$D$15,E100=$S$20),N100*$U$20*K100,IF(AND(D100=$D$16,E100=$S$15),N100*$W$15*K100,IF(AND(D100=$D$16,E100=$S$16),N100*$W$16*K100,IF(AND(D100=$D$16,E100=$S$17),N100*$W$17*K100,IF(AND(D100=$D$16,E100=$S$18),N100*$W$18*K100,IF(AND(D100=$D$16,E100=$S$19),N100*$W$19*K100,IF(AND(D100=$D$16,E100=$S$20),N100*$W$20*K100,IF(AND(D100=$D$17,E100=$S$15),N100*$Y$15*K100,IF(AND(D100=$D$17,E100=$S$16),N100*$Y$16*K100,IF(AND(D100=$D$17,E100=$S$17),N100*$Y$17*K100,IF(AND(D100=$D$17,E100=$S$18),N100*$Y$18*K100,IF(AND(D100=$D$17,E100=$S$19),N100*$Y$19*K100,IF(AND(D100=$D$17,E100=$S$20),N100*$Y$20*K100,IF(AND(D100=$D$18,E100=$S$15),N100*$AA$15*K100,IF(AND(D100=$D$18,E100=$S$16),N100*$AA$16*K100,IF(AND(D100=$D$18,E100=$S$17),N100*$AA$17*K100,IF(AND(D100=$D$18,E100=$S$18),N100*$AA$18*K100,IF(AND(D100=$D$18,E100=$S$19),N100*$AA$19*K100,IF(AND(D100=$D$18,E100=$S$20),N100*$AA$20*K100,IF(AND(D100=$D$19,E100=$S$15),N100*$AC$15*K100,IF(AND(D100=$D$19,E100=$S$16),N100*$AC$16*K100,IF(AND(D100=$D$19,E100=$S$17),N100*$AC$17*K100,IF(AND(D100=$D$19,E100=$S$18),N100*$AC$18*K100,IF(AND(D100=$DE1100=$S$19),N100*$AC$19*K100,IF(AND(D100=$D$19,E100=$S$20),N100*$AC$20*K100,IF(AND(D100=$D$20,E100=$S$15),N100*$AE$15*K100,IF(AND(D100=$D$20,E100=$S$16),N100*$AE$16*K100,IF(AND(D100=$D$20,E100=$S$17),N100*$AE$17*K100,IF(AND(D100=$D$20,E100=$S$18),N100*$AE$18*K100,IF(AND(D100=$D$20,E100=$S$19),N100*$AE$19*K100,IF(AND(D100=$D$20,E100=$S$20),N100*$AE$20*K100,IF(AND(D100=$D$21,E100=$S$15),N100*$AG$15*K100,IF(AND(D100=$D$21,E100=$S$16),N100*$AG$16*K100,IF(AND(D100=$D$21,E100=$S$17),N100*$AG$17*K100,IF(AND(D100=$D$21,E100=$S$18),N100*$AG$18*K100,IF(AND(D100=$D$21,E100=$S$19),N100*$AG$19*K100,IF(AND(D100=$D$21,E100=$S$20),N100*$AG$20*K100,0))))))))))))))))))))))))))))))))))))))))))</f>
        <v>0</v>
      </c>
      <c r="O101" s="127"/>
      <c r="P101" s="153"/>
      <c r="Q101" s="149"/>
      <c r="R101" s="151"/>
      <c r="S101" s="37"/>
      <c r="T101" s="31"/>
      <c r="U101" s="31"/>
      <c r="V101" s="31"/>
      <c r="W101" s="31"/>
      <c r="X101" s="31"/>
      <c r="Y101" s="31"/>
      <c r="Z101" s="36"/>
      <c r="AA101" s="36"/>
      <c r="AB101" s="32"/>
      <c r="AC101" s="32"/>
      <c r="AD101" s="32"/>
    </row>
    <row r="102" spans="1:30" x14ac:dyDescent="0.25">
      <c r="A102" s="158">
        <v>29</v>
      </c>
      <c r="B102" s="158"/>
      <c r="C102" s="160"/>
      <c r="D102" s="148"/>
      <c r="E102" s="148"/>
      <c r="F102" s="148"/>
      <c r="G102" s="143"/>
      <c r="H102" s="148"/>
      <c r="I102" s="148"/>
      <c r="J102" s="152"/>
      <c r="K102" s="154"/>
      <c r="L102" s="156"/>
      <c r="M102" s="95"/>
      <c r="N102" s="95">
        <f>+M102</f>
        <v>0</v>
      </c>
      <c r="O102" s="95"/>
      <c r="P102" s="152"/>
      <c r="Q102" s="148"/>
      <c r="R102" s="150"/>
      <c r="S102" s="37"/>
      <c r="T102" s="31"/>
      <c r="U102" s="31"/>
      <c r="V102" s="31"/>
      <c r="W102" s="31"/>
      <c r="X102" s="31"/>
      <c r="Y102" s="31"/>
      <c r="Z102" s="35"/>
      <c r="AA102" s="35"/>
      <c r="AB102" s="32"/>
      <c r="AC102" s="32"/>
      <c r="AD102" s="32"/>
    </row>
    <row r="103" spans="1:30" hidden="1" x14ac:dyDescent="0.25">
      <c r="A103" s="159"/>
      <c r="B103" s="159"/>
      <c r="C103" s="161"/>
      <c r="D103" s="149"/>
      <c r="E103" s="149"/>
      <c r="F103" s="149"/>
      <c r="G103" s="144"/>
      <c r="H103" s="149"/>
      <c r="I103" s="149"/>
      <c r="J103" s="153"/>
      <c r="K103" s="155"/>
      <c r="L103" s="157"/>
      <c r="M103" s="93">
        <f>IF(AND(D102=$D$15,E102=$S$15),M102*$U$15,IF(AND(D102=$D$15,E102=$S$16),M102*$U$16,IF(AND(D102=$D$15,E102=$S$17),M102*$U$17,IF(AND(D102=$D$15,E102=$S$18),M102*$U$18,IF(AND(D102=$D$15,E102=$S$19),M102*$U$19,IF(AND(D102=$D$15,E102=$S$20),M102*$U$20,IF(AND(D102=$D$16,E102=$S$15),M102*$W$15,IF(AND(D102=$D$16,E102=$S$16),M102*$W$16,IF(AND(D102=$D$16,E102=$S$17),M102*$W$17,IF(AND(D102=$D$16,E102=$S$18),M102*$W$18,IF(AND(D102=$D$16,E102=$S$19),M102*$W$19,IF(AND(D102=$D$16,E102=$S$20),M102*$W$20,IF(AND(D102=$D$17,E102=$S$15),M102*$Y$15,IF(AND(D102=$D$17,E102=$S$16),M102*$Y$16,IF(AND(D102=$D$17,E102=$S$17),M102*$Y$17,IF(AND(D102=$D$17,E102=$S$18),M102*$Y$18,IF(AND(D102=$D$17,E102=$S$19),M102*$Y$19,IF(AND(D102=$D$17,E102=$S$20),M102*$Y$20,IF(AND(D102=$D$18,E102=$S$15),M102*$AA$15,IF(AND(D102=$D$18,E102=$S$16),M102*$AA$16,IF(AND(D102=$D$18,E102=$S$17),M102*$AA$17,IF(AND(D102=$D$18,E102=$S$18),M102*$AA$18,IF(AND(D102=$D$18,E102=$S$19),M102*$AA$19,IF(AND(D102=$D$18,E102=$S$20),M102*$AA$20,IF(AND(D102=$D$19,E102=$S$15),M102*$AC$15,IF(AND(D102=$D$19,E102=$S$16),M102*$AC$16,IF(AND(D102=$D$19,E102=$S$17),M102*$AC$17,IF(AND(D102=$D$19,E102=$S$18),M102*$AC$18,IF(AND(D102=$D$19,E102=$S$19),M102*$AC$19,IF(AND(D102=$D$19,E102=$S$20),M102*$AC$20,IF(AND(D102=$D$20,E102=$S$15),M102*$AE$15,IF(AND(D102=$D$20,E102=$S$16),M102*$AE$16,IF(AND(D102=$D$20,E102=$S$17),M102*$AE$17,IF(AND(D102=$D$20,E102=$S$18),M102*$AE$18,IF(AND(D102=$D$20,E102=$S$19),M102*$AE$19,IF(AND(D102=$D$20,E102=$S$20),M102*$AE$20,IF(AND(D102=$D$21,E102=$S$15),M102*$AG$15,IF(AND(D102=$D$21,E102=$S$16),M102*$AG$16,IF(AND(D102=$D$21,E102=$S$17),M102*$AG$17,IF(AND(D102=$D$21,E102=$S$18),M102*$AG$18,IF(AND(D102=$D$21,E102=$S$19),M102*$AG$19,IF(AND(D102=$D$21,E102=$S$20),M102*$AG$20,0))))))))))))))))))))))))))))))))))))))))))</f>
        <v>0</v>
      </c>
      <c r="N103" s="126">
        <f>IF(AND(D102=$D$15,E102=$S$15),N102*$U$15*K102,IF(AND(D102=$D$15,E102=$S$16),N102*$U$16*K102,IF(AND(D102=$D$15,E102=$S$17),N102*$U$17*K102,IF(AND(D102=$D$15,E102=$S$18),N102*$U$18*K102,IF(AND(D102=$D$15,E102=$S$19),N102*$U$19*K102,IF(AND(D102=$D$15,E102=$S$20),N102*$U$20*K102,IF(AND(D102=$D$16,E102=$S$15),N102*$W$15*K102,IF(AND(D102=$D$16,E102=$S$16),N102*$W$16*K102,IF(AND(D102=$D$16,E102=$S$17),N102*$W$17*K102,IF(AND(D102=$D$16,E102=$S$18),N102*$W$18*K102,IF(AND(D102=$D$16,E102=$S$19),N102*$W$19*K102,IF(AND(D102=$D$16,E102=$S$20),N102*$W$20*K102,IF(AND(D102=$D$17,E102=$S$15),N102*$Y$15*K102,IF(AND(D102=$D$17,E102=$S$16),N102*$Y$16*K102,IF(AND(D102=$D$17,E102=$S$17),N102*$Y$17*K102,IF(AND(D102=$D$17,E102=$S$18),N102*$Y$18*K102,IF(AND(D102=$D$17,E102=$S$19),N102*$Y$19*K102,IF(AND(D102=$D$17,E102=$S$20),N102*$Y$20*K102,IF(AND(D102=$D$18,E102=$S$15),N102*$AA$15*K102,IF(AND(D102=$D$18,E102=$S$16),N102*$AA$16*K102,IF(AND(D102=$D$18,E102=$S$17),N102*$AA$17*K102,IF(AND(D102=$D$18,E102=$S$18),N102*$AA$18*K102,IF(AND(D102=$D$18,E102=$S$19),N102*$AA$19*K102,IF(AND(D102=$D$18,E102=$S$20),N102*$AA$20*K102,IF(AND(D102=$D$19,E102=$S$15),N102*$AC$15*K102,IF(AND(D102=$D$19,E102=$S$16),N102*$AC$16*K102,IF(AND(D102=$D$19,E102=$S$17),N102*$AC$17*K102,IF(AND(D102=$D$19,E102=$S$18),N102*$AC$18*K102,IF(AND(D102=$DE1102=$S$19),N102*$AC$19*K102,IF(AND(D102=$D$19,E102=$S$20),N102*$AC$20*K102,IF(AND(D102=$D$20,E102=$S$15),N102*$AE$15*K102,IF(AND(D102=$D$20,E102=$S$16),N102*$AE$16*K102,IF(AND(D102=$D$20,E102=$S$17),N102*$AE$17*K102,IF(AND(D102=$D$20,E102=$S$18),N102*$AE$18*K102,IF(AND(D102=$D$20,E102=$S$19),N102*$AE$19*K102,IF(AND(D102=$D$20,E102=$S$20),N102*$AE$20*K102,IF(AND(D102=$D$21,E102=$S$15),N102*$AG$15*K102,IF(AND(D102=$D$21,E102=$S$16),N102*$AG$16*K102,IF(AND(D102=$D$21,E102=$S$17),N102*$AG$17*K102,IF(AND(D102=$D$21,E102=$S$18),N102*$AG$18*K102,IF(AND(D102=$D$21,E102=$S$19),N102*$AG$19*K102,IF(AND(D102=$D$21,E102=$S$20),N102*$AG$20*K102,0))))))))))))))))))))))))))))))))))))))))))</f>
        <v>0</v>
      </c>
      <c r="O103" s="127"/>
      <c r="P103" s="153"/>
      <c r="Q103" s="149"/>
      <c r="R103" s="151"/>
      <c r="S103" s="37"/>
      <c r="T103" s="31"/>
      <c r="U103" s="31"/>
      <c r="V103" s="31"/>
      <c r="W103" s="31"/>
      <c r="X103" s="31"/>
      <c r="Y103" s="31"/>
      <c r="Z103" s="36"/>
      <c r="AA103" s="36"/>
      <c r="AB103" s="32"/>
      <c r="AC103" s="32"/>
      <c r="AD103" s="32"/>
    </row>
    <row r="104" spans="1:30" x14ac:dyDescent="0.25">
      <c r="A104" s="158">
        <v>30</v>
      </c>
      <c r="B104" s="158"/>
      <c r="C104" s="160"/>
      <c r="D104" s="148"/>
      <c r="E104" s="148"/>
      <c r="F104" s="148"/>
      <c r="G104" s="143"/>
      <c r="H104" s="148"/>
      <c r="I104" s="148"/>
      <c r="J104" s="152"/>
      <c r="K104" s="154"/>
      <c r="L104" s="156"/>
      <c r="M104" s="95"/>
      <c r="N104" s="95">
        <f>+M104</f>
        <v>0</v>
      </c>
      <c r="O104" s="95"/>
      <c r="P104" s="152"/>
      <c r="Q104" s="148"/>
      <c r="R104" s="150"/>
      <c r="S104" s="37"/>
      <c r="T104" s="31"/>
      <c r="U104" s="31"/>
      <c r="V104" s="31"/>
      <c r="W104" s="31"/>
      <c r="X104" s="31"/>
      <c r="Y104" s="31"/>
      <c r="Z104" s="35"/>
      <c r="AA104" s="35"/>
      <c r="AB104" s="32"/>
      <c r="AC104" s="32"/>
      <c r="AD104" s="32"/>
    </row>
    <row r="105" spans="1:30" ht="16.149999999999999" hidden="1" customHeight="1" x14ac:dyDescent="0.25">
      <c r="A105" s="159"/>
      <c r="B105" s="159"/>
      <c r="C105" s="161"/>
      <c r="D105" s="149"/>
      <c r="E105" s="149"/>
      <c r="F105" s="149"/>
      <c r="G105" s="144"/>
      <c r="H105" s="149"/>
      <c r="I105" s="149"/>
      <c r="J105" s="153"/>
      <c r="K105" s="155"/>
      <c r="L105" s="157"/>
      <c r="M105" s="93">
        <f>IF(AND(D104=$D$15,E104=$S$15),M104*$U$15,IF(AND(D104=$D$15,E104=$S$16),M104*$U$16,IF(AND(D104=$D$15,E104=$S$17),M104*$U$17,IF(AND(D104=$D$15,E104=$S$18),M104*$U$18,IF(AND(D104=$D$15,E104=$S$19),M104*$U$19,IF(AND(D104=$D$15,E104=$S$20),M104*$U$20,IF(AND(D104=$D$16,E104=$S$15),M104*$W$15,IF(AND(D104=$D$16,E104=$S$16),M104*$W$16,IF(AND(D104=$D$16,E104=$S$17),M104*$W$17,IF(AND(D104=$D$16,E104=$S$18),M104*$W$18,IF(AND(D104=$D$16,E104=$S$19),M104*$W$19,IF(AND(D104=$D$16,E104=$S$20),M104*$W$20,IF(AND(D104=$D$17,E104=$S$15),M104*$Y$15,IF(AND(D104=$D$17,E104=$S$16),M104*$Y$16,IF(AND(D104=$D$17,E104=$S$17),M104*$Y$17,IF(AND(D104=$D$17,E104=$S$18),M104*$Y$18,IF(AND(D104=$D$17,E104=$S$19),M104*$Y$19,IF(AND(D104=$D$17,E104=$S$20),M104*$Y$20,IF(AND(D104=$D$18,E104=$S$15),M104*$AA$15,IF(AND(D104=$D$18,E104=$S$16),M104*$AA$16,IF(AND(D104=$D$18,E104=$S$17),M104*$AA$17,IF(AND(D104=$D$18,E104=$S$18),M104*$AA$18,IF(AND(D104=$D$18,E104=$S$19),M104*$AA$19,IF(AND(D104=$D$18,E104=$S$20),M104*$AA$20,IF(AND(D104=$D$19,E104=$S$15),M104*$AC$15,IF(AND(D104=$D$19,E104=$S$16),M104*$AC$16,IF(AND(D104=$D$19,E104=$S$17),M104*$AC$17,IF(AND(D104=$D$19,E104=$S$18),M104*$AC$18,IF(AND(D104=$D$19,E104=$S$19),M104*$AC$19,IF(AND(D104=$D$19,E104=$S$20),M104*$AC$20,IF(AND(D104=$D$20,E104=$S$15),M104*$AE$15,IF(AND(D104=$D$20,E104=$S$16),M104*$AE$16,IF(AND(D104=$D$20,E104=$S$17),M104*$AE$17,IF(AND(D104=$D$20,E104=$S$18),M104*$AE$18,IF(AND(D104=$D$20,E104=$S$19),M104*$AE$19,IF(AND(D104=$D$20,E104=$S$20),M104*$AE$20,IF(AND(D104=$D$21,E104=$S$15),M104*$AG$15,IF(AND(D104=$D$21,E104=$S$16),M104*$AG$16,IF(AND(D104=$D$21,E104=$S$17),M104*$AG$17,IF(AND(D104=$D$21,E104=$S$18),M104*$AG$18,IF(AND(D104=$D$21,E104=$S$19),M104*$AG$19,IF(AND(D104=$D$21,E104=$S$20),M104*$AG$20,0))))))))))))))))))))))))))))))))))))))))))</f>
        <v>0</v>
      </c>
      <c r="N105" s="126">
        <f>IF(AND(D104=$D$15,E104=$S$15),N104*$U$15*K104,IF(AND(D104=$D$15,E104=$S$16),N104*$U$16*K104,IF(AND(D104=$D$15,E104=$S$17),N104*$U$17*K104,IF(AND(D104=$D$15,E104=$S$18),N104*$U$18*K104,IF(AND(D104=$D$15,E104=$S$19),N104*$U$19*K104,IF(AND(D104=$D$15,E104=$S$20),N104*$U$20*K104,IF(AND(D104=$D$16,E104=$S$15),N104*$W$15*K104,IF(AND(D104=$D$16,E104=$S$16),N104*$W$16*K104,IF(AND(D104=$D$16,E104=$S$17),N104*$W$17*K104,IF(AND(D104=$D$16,E104=$S$18),N104*$W$18*K104,IF(AND(D104=$D$16,E104=$S$19),N104*$W$19*K104,IF(AND(D104=$D$16,E104=$S$20),N104*$W$20*K104,IF(AND(D104=$D$17,E104=$S$15),N104*$Y$15*K104,IF(AND(D104=$D$17,E104=$S$16),N104*$Y$16*K104,IF(AND(D104=$D$17,E104=$S$17),N104*$Y$17*K104,IF(AND(D104=$D$17,E104=$S$18),N104*$Y$18*K104,IF(AND(D104=$D$17,E104=$S$19),N104*$Y$19*K104,IF(AND(D104=$D$17,E104=$S$20),N104*$Y$20*K104,IF(AND(D104=$D$18,E104=$S$15),N104*$AA$15*K104,IF(AND(D104=$D$18,E104=$S$16),N104*$AA$16*K104,IF(AND(D104=$D$18,E104=$S$17),N104*$AA$17*K104,IF(AND(D104=$D$18,E104=$S$18),N104*$AA$18*K104,IF(AND(D104=$D$18,E104=$S$19),N104*$AA$19*K104,IF(AND(D104=$D$18,E104=$S$20),N104*$AA$20*K104,IF(AND(D104=$D$19,E104=$S$15),N104*$AC$15*K104,IF(AND(D104=$D$19,E104=$S$16),N104*$AC$16*K104,IF(AND(D104=$D$19,E104=$S$17),N104*$AC$17*K104,IF(AND(D104=$D$19,E104=$S$18),N104*$AC$18*K104,IF(AND(D104=$DE1104=$S$19),N104*$AC$19*K104,IF(AND(D104=$D$19,E104=$S$20),N104*$AC$20*K104,IF(AND(D104=$D$20,E104=$S$15),N104*$AE$15*K104,IF(AND(D104=$D$20,E104=$S$16),N104*$AE$16*K104,IF(AND(D104=$D$20,E104=$S$17),N104*$AE$17*K104,IF(AND(D104=$D$20,E104=$S$18),N104*$AE$18*K104,IF(AND(D104=$D$20,E104=$S$19),N104*$AE$19*K104,IF(AND(D104=$D$20,E104=$S$20),N104*$AE$20*K104,IF(AND(D104=$D$21,E104=$S$15),N104*$AG$15*K104,IF(AND(D104=$D$21,E104=$S$16),N104*$AG$16*K104,IF(AND(D104=$D$21,E104=$S$17),N104*$AG$17*K104,IF(AND(D104=$D$21,E104=$S$18),N104*$AG$18*K104,IF(AND(D104=$D$21,E104=$S$19),N104*$AG$19*K104,IF(AND(D104=$D$21,E104=$S$20),N104*$AG$20*K104,0))))))))))))))))))))))))))))))))))))))))))</f>
        <v>0</v>
      </c>
      <c r="O105" s="127">
        <f>IF(AND(D104=$D$15,E104=$S$15),O104*$U$15*K104,IF(AND(D104=$D$15,E104=$S$16),O104*$U$16*K104,IF(AND(D104=$D$15,E104=$S$17),O104*$U$17*K104,IF(AND(D104=$D$15,E104=$S$18),O104*$U$18*K104,IF(AND(D104=$D$15,E104=$S$19),O104*$U$19*K104,IF(AND(D104=$D$15,E104=$S$20),O104*$U$20*K104,IF(AND(D104=$D$16,E104=$S$15),O104*$W$15*K104,IF(AND(D104=$D$16,E104=$S$16),O104*$W$16*K104,IF(AND(D104=$D$16,E104=$S$17),O104*$W$17*K104,IF(AND(D104=$D$16,E104=$S$18),O104*$W$18*K104,IF(AND(D104=$D$16,E104=$S$19),O104*$W$19*K104,IF(AND(D104=$D$16,E104=$S$20),O104*$W$20*K104,IF(AND(D104=$D$17,E104=$S$15),O104*$Y$15*K104,IF(AND(D104=$D$17,E104=$S$16),O104*$Y$16*K104,IF(AND(D104=$D$17,E104=$S$17),O104*$Y$17*K104,IF(AND(D104=$D$17,E104=$S$18),O104*$Y$18*K104,IF(AND(D104=$D$17,E104=$S$19),O104*$Y$19*K104,IF(AND(D104=$D$17,E104=$S$20),O104*$Y$20*K104,IF(AND(D104=$D$18,E104=$S$15),O104*$AA$15*K104,IF(AND(D104=$D$18,E104=$S$16),O104*$AA$16*K104,IF(AND(D104=$D$18,E104=$S$17),O104*$AA$17*K104,IF(AND(D104=$D$18,E104=$S$18),O104*$AA$18*K104,IF(AND(D104=$D$18,E104=$S$19),O104*$AA$19*K104,IF(AND(D104=$D$18,E104=$S$20),O104*$AA$20*K104,IF(AND(D104=$D$19,E104=$S$15),O104*$AC$15*K104,IF(AND(D104=$D$19,E104=$S$16),O104*$AC$16*K104,IF(AND(D104=$D$19,E104=$S$17),O104*$AC$17*K104,IF(AND(D104=$D$19,E104=$S$18),O104*$AC$18*K104,IF(AND(D104=$DE1104=$S$19),O104*$AC$19*K104,IF(AND(D104=$D$19,E104=$S$20),O104*$AC$20*K104,IF(AND(D104=$D$20,E104=$S$15),O104*$AE$15*K104,IF(AND(D104=$D$20,E104=$S$16),O104*$AE$16*K104,IF(AND(D104=$D$20,E104=$S$17),O104*$AE$17*K104,IF(AND(D104=$D$20,E104=$S$18),O104*$AE$18*K104,IF(AND(D104=$D$20,E104=$S$19),O104*$AE$19*K104,IF(AND(D104=$D$20,E104=$S$20),O104*$AE$20*K104,IF(AND(D104=$D$21,E104=$S$15),O104*$AG$15*K104,IF(AND(D104=$D$21,E104=$S$16),O104*$AG$16*K104,IF(AND(D104=$D$21,E104=$S$17),O104*$AG$17*K104,IF(AND(D104=$D$21,E104=$S$18),O104*$AG$18*K104,IF(AND(D104=$D$21,E104=$S$19),O104*$AG$19*K104,IF(AND(D104=$D$21,E104=$S$20),O104*$AG$20*K104,0))))))))))))))))))))))))))))))))))))))))))</f>
        <v>0</v>
      </c>
      <c r="P105" s="153"/>
      <c r="Q105" s="149"/>
      <c r="R105" s="151"/>
      <c r="S105" s="37"/>
      <c r="T105" s="31"/>
      <c r="U105" s="31"/>
      <c r="V105" s="31"/>
      <c r="W105" s="31"/>
      <c r="X105" s="31"/>
      <c r="Y105" s="31"/>
      <c r="Z105" s="36"/>
      <c r="AA105" s="36"/>
      <c r="AB105" s="32"/>
      <c r="AC105" s="32"/>
      <c r="AD105" s="32"/>
    </row>
    <row r="106" spans="1:30" ht="19.899999999999999" customHeight="1" x14ac:dyDescent="0.25">
      <c r="A106" s="38"/>
      <c r="B106" s="38"/>
      <c r="C106" s="38"/>
      <c r="D106" s="38"/>
      <c r="E106" s="38"/>
      <c r="F106" s="38"/>
      <c r="G106" s="38"/>
      <c r="H106" s="38"/>
      <c r="I106" s="38"/>
      <c r="J106" s="38"/>
      <c r="K106" s="38"/>
      <c r="L106" s="38"/>
      <c r="M106" s="38"/>
      <c r="N106" s="38"/>
      <c r="O106" s="38"/>
      <c r="P106" s="38"/>
      <c r="Q106" s="38"/>
      <c r="R106" s="38"/>
      <c r="S106" s="39"/>
      <c r="T106" s="16"/>
      <c r="U106" s="16"/>
      <c r="V106" s="16"/>
      <c r="W106" s="16"/>
      <c r="X106" s="16"/>
      <c r="Y106" s="16"/>
      <c r="Z106" s="16"/>
      <c r="AA106" s="16"/>
      <c r="AB106" s="16"/>
      <c r="AC106" s="16"/>
      <c r="AD106" s="16"/>
    </row>
    <row r="107" spans="1:30" x14ac:dyDescent="0.25">
      <c r="A107" s="17" t="s">
        <v>24</v>
      </c>
      <c r="B107" s="17"/>
      <c r="M107" s="40">
        <f>+M47+M49+M51+M53+M55+M57+M59+M61+M63+M65+M67+M69+M71+M73+M75+M77+M79+M81+M83+M85+M87+M89+M91+M93+M95+M97+M99+M101+M103+M105</f>
        <v>0</v>
      </c>
      <c r="N107" s="41">
        <f>+N47+N49+N51+N53+N55+N57+N59+N61+N63+N65+N67+N69+N71+N73+N75+N77+N79+N81+N83+N85+N87+N89+N91+N93+N95+N97+N99+N101+N103+N105</f>
        <v>0</v>
      </c>
      <c r="O107" s="41">
        <f>+O47+O49+O51+O53+O55+O57+O59+O61+O63+O65+O67+O69+O71+O73+O75+O77+O79+O81+O83+O85+O87+O89+O91+O93+O95+O97+O99+O101+O103+O105</f>
        <v>0</v>
      </c>
      <c r="S107" s="39"/>
      <c r="T107" s="16"/>
      <c r="U107" s="16"/>
      <c r="V107" s="16"/>
      <c r="W107" s="16"/>
      <c r="X107" s="16"/>
      <c r="Y107" s="16"/>
      <c r="Z107" s="16"/>
      <c r="AA107" s="16"/>
      <c r="AB107" s="16"/>
      <c r="AC107" s="16"/>
      <c r="AD107" s="16"/>
    </row>
    <row r="108" spans="1:30" x14ac:dyDescent="0.25">
      <c r="S108" s="39"/>
      <c r="T108" s="16"/>
      <c r="U108" s="16"/>
      <c r="V108" s="16"/>
      <c r="W108" s="16"/>
      <c r="X108" s="16"/>
      <c r="Y108" s="16"/>
      <c r="Z108" s="16"/>
      <c r="AA108" s="16"/>
      <c r="AB108" s="16"/>
      <c r="AC108" s="16"/>
      <c r="AD108" s="16"/>
    </row>
    <row r="109" spans="1:30" x14ac:dyDescent="0.25">
      <c r="F109" s="128"/>
      <c r="S109" s="39"/>
      <c r="T109" s="16"/>
      <c r="U109" s="16"/>
      <c r="V109" s="16"/>
      <c r="W109" s="16"/>
      <c r="X109" s="16"/>
      <c r="Y109" s="16"/>
      <c r="Z109" s="16"/>
      <c r="AA109" s="16"/>
      <c r="AB109" s="16"/>
      <c r="AC109" s="16"/>
      <c r="AD109" s="16"/>
    </row>
    <row r="110" spans="1:30" x14ac:dyDescent="0.25">
      <c r="S110" s="39"/>
      <c r="T110" s="16"/>
      <c r="U110" s="16"/>
      <c r="V110" s="16"/>
      <c r="W110" s="16"/>
      <c r="X110" s="16"/>
      <c r="Y110" s="16"/>
      <c r="Z110" s="16"/>
      <c r="AA110" s="16"/>
      <c r="AB110" s="16"/>
      <c r="AC110" s="16"/>
      <c r="AD110" s="16"/>
    </row>
    <row r="111" spans="1:30" x14ac:dyDescent="0.25">
      <c r="S111" s="39"/>
      <c r="T111" s="16"/>
      <c r="U111" s="16"/>
      <c r="V111" s="16"/>
      <c r="W111" s="16"/>
      <c r="X111" s="16"/>
      <c r="Y111" s="16"/>
      <c r="Z111" s="16"/>
      <c r="AA111" s="16"/>
      <c r="AB111" s="16"/>
      <c r="AC111" s="16"/>
      <c r="AD111" s="16"/>
    </row>
    <row r="112" spans="1:30" x14ac:dyDescent="0.25">
      <c r="S112" s="39"/>
      <c r="T112" s="16"/>
      <c r="U112" s="16"/>
      <c r="V112" s="16"/>
      <c r="W112" s="16"/>
      <c r="X112" s="16"/>
      <c r="Y112" s="16"/>
      <c r="Z112" s="16"/>
      <c r="AA112" s="16"/>
      <c r="AB112" s="16"/>
      <c r="AC112" s="16"/>
      <c r="AD112" s="16"/>
    </row>
    <row r="113" spans="13:30" x14ac:dyDescent="0.25">
      <c r="M113" s="39"/>
      <c r="S113" s="39"/>
      <c r="T113" s="16"/>
      <c r="U113" s="16"/>
      <c r="V113" s="16"/>
      <c r="W113" s="16"/>
      <c r="X113" s="16"/>
      <c r="Y113" s="16"/>
      <c r="Z113" s="16"/>
      <c r="AA113" s="16"/>
      <c r="AB113" s="16"/>
      <c r="AC113" s="16"/>
      <c r="AD113" s="16"/>
    </row>
    <row r="114" spans="13:30" hidden="1" x14ac:dyDescent="0.25">
      <c r="S114" s="39"/>
      <c r="T114" s="16"/>
      <c r="U114" s="16"/>
      <c r="V114" s="16"/>
      <c r="W114" s="16"/>
      <c r="X114" s="16"/>
      <c r="Y114" s="16"/>
      <c r="Z114" s="16"/>
      <c r="AA114" s="16"/>
      <c r="AB114" s="16"/>
      <c r="AC114" s="16"/>
      <c r="AD114" s="16"/>
    </row>
    <row r="115" spans="13:30" x14ac:dyDescent="0.25">
      <c r="S115" s="39"/>
      <c r="T115" s="16"/>
      <c r="U115" s="16"/>
      <c r="V115" s="16"/>
      <c r="W115" s="16"/>
      <c r="X115" s="16"/>
      <c r="Y115" s="16"/>
      <c r="Z115" s="16"/>
      <c r="AA115" s="16"/>
      <c r="AB115" s="16"/>
      <c r="AC115" s="16"/>
      <c r="AD115" s="16"/>
    </row>
    <row r="116" spans="13:30" x14ac:dyDescent="0.25">
      <c r="S116" s="39"/>
      <c r="T116" s="16"/>
      <c r="U116" s="16"/>
      <c r="V116" s="16"/>
      <c r="W116" s="16"/>
      <c r="X116" s="16"/>
      <c r="Y116" s="16"/>
      <c r="Z116" s="16"/>
      <c r="AA116" s="16"/>
      <c r="AB116" s="16"/>
      <c r="AC116" s="16"/>
      <c r="AD116" s="16"/>
    </row>
    <row r="117" spans="13:30" x14ac:dyDescent="0.25">
      <c r="S117" s="39"/>
      <c r="T117" s="16"/>
      <c r="U117" s="16"/>
      <c r="V117" s="16"/>
      <c r="W117" s="16"/>
      <c r="X117" s="16"/>
      <c r="Y117" s="16"/>
      <c r="Z117" s="16"/>
      <c r="AA117" s="16"/>
      <c r="AB117" s="16"/>
      <c r="AC117" s="16"/>
      <c r="AD117" s="16"/>
    </row>
    <row r="118" spans="13:30" x14ac:dyDescent="0.25">
      <c r="S118" s="39"/>
      <c r="T118" s="16"/>
      <c r="U118" s="16"/>
      <c r="V118" s="16"/>
      <c r="W118" s="16"/>
      <c r="X118" s="16"/>
      <c r="Y118" s="16"/>
      <c r="Z118" s="16"/>
      <c r="AA118" s="16"/>
      <c r="AB118" s="16"/>
      <c r="AC118" s="16"/>
      <c r="AD118" s="16"/>
    </row>
    <row r="119" spans="13:30" x14ac:dyDescent="0.25">
      <c r="S119" s="39"/>
      <c r="T119" s="16"/>
      <c r="U119" s="16"/>
      <c r="V119" s="16"/>
      <c r="W119" s="16"/>
      <c r="X119" s="16"/>
      <c r="Y119" s="16"/>
      <c r="Z119" s="16"/>
      <c r="AA119" s="16"/>
      <c r="AB119" s="16"/>
      <c r="AC119" s="16"/>
      <c r="AD119" s="16"/>
    </row>
    <row r="120" spans="13:30" x14ac:dyDescent="0.25">
      <c r="S120" s="39"/>
      <c r="T120" s="16"/>
      <c r="U120" s="16"/>
      <c r="V120" s="16"/>
      <c r="W120" s="16"/>
      <c r="X120" s="16"/>
      <c r="Y120" s="16"/>
      <c r="Z120" s="16"/>
      <c r="AA120" s="16"/>
      <c r="AB120" s="16"/>
      <c r="AC120" s="16"/>
      <c r="AD120" s="16"/>
    </row>
    <row r="121" spans="13:30" x14ac:dyDescent="0.25">
      <c r="S121" s="39"/>
      <c r="T121" s="16"/>
      <c r="U121" s="16"/>
      <c r="V121" s="16"/>
      <c r="W121" s="16"/>
      <c r="X121" s="16"/>
      <c r="Y121" s="16"/>
      <c r="Z121" s="16"/>
      <c r="AA121" s="16"/>
      <c r="AB121" s="16"/>
      <c r="AC121" s="16"/>
      <c r="AD121" s="16"/>
    </row>
    <row r="122" spans="13:30" x14ac:dyDescent="0.25">
      <c r="S122" s="39"/>
      <c r="T122" s="16"/>
      <c r="U122" s="16"/>
      <c r="V122" s="16"/>
      <c r="W122" s="16"/>
      <c r="X122" s="16"/>
      <c r="Y122" s="16"/>
      <c r="Z122" s="16"/>
      <c r="AA122" s="16"/>
      <c r="AB122" s="16"/>
      <c r="AC122" s="16"/>
      <c r="AD122" s="16"/>
    </row>
    <row r="123" spans="13:30" x14ac:dyDescent="0.25">
      <c r="S123" s="39"/>
      <c r="T123" s="16"/>
      <c r="U123" s="16"/>
      <c r="V123" s="16"/>
      <c r="W123" s="16"/>
      <c r="X123" s="16"/>
      <c r="Y123" s="16"/>
      <c r="Z123" s="16"/>
      <c r="AA123" s="16"/>
      <c r="AB123" s="16"/>
      <c r="AC123" s="16"/>
      <c r="AD123" s="16"/>
    </row>
    <row r="124" spans="13:30" x14ac:dyDescent="0.25">
      <c r="S124" s="39"/>
      <c r="T124" s="16"/>
      <c r="U124" s="16"/>
      <c r="V124" s="16"/>
      <c r="W124" s="16"/>
      <c r="X124" s="16"/>
      <c r="Y124" s="16"/>
      <c r="Z124" s="16"/>
      <c r="AA124" s="16"/>
      <c r="AB124" s="16"/>
      <c r="AC124" s="16"/>
      <c r="AD124" s="16"/>
    </row>
    <row r="125" spans="13:30" x14ac:dyDescent="0.25">
      <c r="S125" s="39"/>
      <c r="T125" s="16"/>
      <c r="U125" s="16"/>
      <c r="V125" s="16"/>
      <c r="W125" s="16"/>
      <c r="X125" s="16"/>
      <c r="Y125" s="16"/>
      <c r="Z125" s="16"/>
      <c r="AA125" s="16"/>
      <c r="AB125" s="16"/>
      <c r="AC125" s="16"/>
      <c r="AD125" s="16"/>
    </row>
    <row r="126" spans="13:30" x14ac:dyDescent="0.25">
      <c r="S126" s="39"/>
      <c r="T126" s="16"/>
      <c r="U126" s="16"/>
      <c r="V126" s="16"/>
      <c r="W126" s="16"/>
      <c r="X126" s="16"/>
      <c r="Y126" s="16"/>
      <c r="Z126" s="16"/>
      <c r="AA126" s="16"/>
      <c r="AB126" s="16"/>
      <c r="AC126" s="16"/>
      <c r="AD126" s="16"/>
    </row>
    <row r="127" spans="13:30" x14ac:dyDescent="0.25">
      <c r="S127" s="39"/>
      <c r="T127" s="16"/>
      <c r="U127" s="16"/>
      <c r="V127" s="16"/>
      <c r="W127" s="16"/>
      <c r="X127" s="16"/>
      <c r="Y127" s="16"/>
      <c r="Z127" s="16"/>
      <c r="AA127" s="16"/>
      <c r="AB127" s="16"/>
      <c r="AC127" s="16"/>
      <c r="AD127" s="16"/>
    </row>
    <row r="128" spans="13:30" x14ac:dyDescent="0.25">
      <c r="S128" s="39"/>
      <c r="T128" s="16"/>
      <c r="U128" s="16"/>
      <c r="V128" s="16"/>
      <c r="W128" s="16"/>
      <c r="X128" s="16"/>
      <c r="Y128" s="16"/>
      <c r="Z128" s="16"/>
      <c r="AA128" s="16"/>
      <c r="AB128" s="16"/>
      <c r="AC128" s="16"/>
      <c r="AD128" s="16"/>
    </row>
    <row r="129" spans="19:30" x14ac:dyDescent="0.25">
      <c r="S129" s="39"/>
      <c r="T129" s="16"/>
      <c r="U129" s="16"/>
      <c r="V129" s="16"/>
      <c r="W129" s="16"/>
      <c r="X129" s="16"/>
      <c r="Y129" s="16"/>
      <c r="Z129" s="16"/>
      <c r="AA129" s="16"/>
      <c r="AB129" s="16"/>
      <c r="AC129" s="16"/>
      <c r="AD129" s="16"/>
    </row>
    <row r="130" spans="19:30" x14ac:dyDescent="0.25">
      <c r="S130" s="39"/>
      <c r="T130" s="16"/>
      <c r="U130" s="16"/>
      <c r="V130" s="16"/>
      <c r="W130" s="16"/>
      <c r="X130" s="16"/>
      <c r="Y130" s="16"/>
      <c r="Z130" s="16"/>
      <c r="AA130" s="16"/>
      <c r="AB130" s="16"/>
      <c r="AC130" s="16"/>
      <c r="AD130" s="16"/>
    </row>
    <row r="131" spans="19:30" x14ac:dyDescent="0.25">
      <c r="S131" s="39"/>
      <c r="T131" s="16"/>
      <c r="U131" s="16"/>
      <c r="V131" s="16"/>
      <c r="W131" s="16"/>
      <c r="X131" s="16"/>
      <c r="Y131" s="16"/>
      <c r="Z131" s="16"/>
      <c r="AA131" s="16"/>
      <c r="AB131" s="16"/>
      <c r="AC131" s="16"/>
      <c r="AD131" s="16"/>
    </row>
    <row r="132" spans="19:30" x14ac:dyDescent="0.25">
      <c r="S132" s="39"/>
      <c r="T132" s="16"/>
      <c r="U132" s="16"/>
      <c r="V132" s="16"/>
      <c r="W132" s="16"/>
      <c r="X132" s="16"/>
      <c r="Y132" s="16"/>
      <c r="Z132" s="16"/>
      <c r="AA132" s="16"/>
      <c r="AB132" s="16"/>
      <c r="AC132" s="16"/>
      <c r="AD132" s="16"/>
    </row>
    <row r="133" spans="19:30" x14ac:dyDescent="0.25">
      <c r="S133" s="39"/>
      <c r="T133" s="16"/>
      <c r="U133" s="16"/>
      <c r="V133" s="16"/>
      <c r="W133" s="16"/>
      <c r="X133" s="16"/>
      <c r="Y133" s="16"/>
      <c r="Z133" s="16"/>
      <c r="AA133" s="16"/>
      <c r="AB133" s="16"/>
      <c r="AC133" s="16"/>
      <c r="AD133" s="16"/>
    </row>
    <row r="134" spans="19:30" x14ac:dyDescent="0.25">
      <c r="S134" s="39"/>
      <c r="T134" s="16"/>
      <c r="U134" s="16"/>
      <c r="V134" s="16"/>
      <c r="W134" s="16"/>
      <c r="X134" s="16"/>
      <c r="Y134" s="16"/>
      <c r="Z134" s="16"/>
      <c r="AA134" s="16"/>
      <c r="AB134" s="16"/>
      <c r="AC134" s="16"/>
      <c r="AD134" s="16"/>
    </row>
    <row r="135" spans="19:30" x14ac:dyDescent="0.25">
      <c r="S135" s="39"/>
      <c r="T135" s="16"/>
      <c r="U135" s="16"/>
      <c r="V135" s="16"/>
      <c r="W135" s="16"/>
      <c r="X135" s="16"/>
      <c r="Y135" s="16"/>
      <c r="Z135" s="16"/>
      <c r="AA135" s="16"/>
      <c r="AB135" s="16"/>
      <c r="AC135" s="16"/>
      <c r="AD135" s="16"/>
    </row>
    <row r="136" spans="19:30" x14ac:dyDescent="0.25">
      <c r="S136" s="39"/>
      <c r="T136" s="16"/>
      <c r="U136" s="16"/>
      <c r="V136" s="16"/>
      <c r="W136" s="16"/>
      <c r="X136" s="16"/>
      <c r="Y136" s="16"/>
      <c r="Z136" s="16"/>
      <c r="AA136" s="16"/>
      <c r="AB136" s="16"/>
      <c r="AC136" s="16"/>
      <c r="AD136" s="16"/>
    </row>
    <row r="137" spans="19:30" x14ac:dyDescent="0.25">
      <c r="S137" s="39"/>
      <c r="T137" s="16"/>
      <c r="U137" s="16"/>
      <c r="V137" s="16"/>
      <c r="W137" s="16"/>
      <c r="X137" s="16"/>
      <c r="Y137" s="16"/>
      <c r="Z137" s="16"/>
      <c r="AA137" s="16"/>
      <c r="AB137" s="16"/>
      <c r="AC137" s="16"/>
      <c r="AD137" s="16"/>
    </row>
    <row r="138" spans="19:30" x14ac:dyDescent="0.25">
      <c r="S138" s="39"/>
      <c r="T138" s="16"/>
      <c r="U138" s="16"/>
      <c r="V138" s="16"/>
      <c r="W138" s="16"/>
      <c r="X138" s="16"/>
      <c r="Y138" s="16"/>
      <c r="Z138" s="16"/>
      <c r="AA138" s="16"/>
      <c r="AB138" s="16"/>
      <c r="AC138" s="16"/>
      <c r="AD138" s="16"/>
    </row>
    <row r="139" spans="19:30" x14ac:dyDescent="0.25">
      <c r="S139" s="39"/>
      <c r="T139" s="16"/>
      <c r="U139" s="16"/>
      <c r="V139" s="16"/>
      <c r="W139" s="16"/>
      <c r="X139" s="16"/>
      <c r="Y139" s="16"/>
      <c r="Z139" s="16"/>
      <c r="AA139" s="16"/>
      <c r="AB139" s="16"/>
      <c r="AC139" s="16"/>
      <c r="AD139" s="16"/>
    </row>
    <row r="140" spans="19:30" x14ac:dyDescent="0.25">
      <c r="S140" s="39"/>
      <c r="T140" s="16"/>
      <c r="U140" s="16"/>
      <c r="V140" s="16"/>
      <c r="W140" s="16"/>
      <c r="X140" s="16"/>
      <c r="Y140" s="16"/>
      <c r="Z140" s="16"/>
      <c r="AA140" s="16"/>
      <c r="AB140" s="16"/>
      <c r="AC140" s="16"/>
      <c r="AD140" s="16"/>
    </row>
    <row r="141" spans="19:30" x14ac:dyDescent="0.25">
      <c r="S141" s="39"/>
      <c r="T141" s="16"/>
      <c r="U141" s="16"/>
      <c r="V141" s="16"/>
      <c r="W141" s="16"/>
      <c r="X141" s="16"/>
      <c r="Y141" s="16"/>
      <c r="Z141" s="16"/>
      <c r="AA141" s="16"/>
      <c r="AB141" s="16"/>
      <c r="AC141" s="16"/>
      <c r="AD141" s="16"/>
    </row>
    <row r="142" spans="19:30" x14ac:dyDescent="0.25">
      <c r="S142" s="39"/>
      <c r="T142" s="16"/>
      <c r="U142" s="16"/>
      <c r="V142" s="16"/>
      <c r="W142" s="16"/>
      <c r="X142" s="16"/>
      <c r="Y142" s="16"/>
      <c r="Z142" s="16"/>
      <c r="AA142" s="16"/>
      <c r="AB142" s="16"/>
      <c r="AC142" s="16"/>
      <c r="AD142" s="16"/>
    </row>
    <row r="143" spans="19:30" x14ac:dyDescent="0.25">
      <c r="S143" s="39"/>
      <c r="T143" s="16"/>
      <c r="U143" s="16"/>
      <c r="V143" s="16"/>
      <c r="W143" s="16"/>
      <c r="X143" s="16"/>
      <c r="Y143" s="16"/>
      <c r="Z143" s="16"/>
      <c r="AA143" s="16"/>
      <c r="AB143" s="16"/>
      <c r="AC143" s="16"/>
      <c r="AD143" s="16"/>
    </row>
    <row r="144" spans="19:30" x14ac:dyDescent="0.25">
      <c r="S144" s="39"/>
      <c r="T144" s="16"/>
      <c r="U144" s="16"/>
      <c r="V144" s="16"/>
      <c r="W144" s="16"/>
      <c r="X144" s="16"/>
      <c r="Y144" s="16"/>
      <c r="Z144" s="16"/>
      <c r="AA144" s="16"/>
      <c r="AB144" s="16"/>
      <c r="AC144" s="16"/>
      <c r="AD144" s="16"/>
    </row>
    <row r="145" spans="19:30" x14ac:dyDescent="0.25">
      <c r="S145" s="39"/>
      <c r="T145" s="16"/>
      <c r="U145" s="16"/>
      <c r="V145" s="16"/>
      <c r="W145" s="16"/>
      <c r="X145" s="16"/>
      <c r="Y145" s="16"/>
      <c r="Z145" s="16"/>
      <c r="AA145" s="16"/>
      <c r="AB145" s="16"/>
      <c r="AC145" s="16"/>
      <c r="AD145" s="16"/>
    </row>
    <row r="146" spans="19:30" x14ac:dyDescent="0.25">
      <c r="S146" s="39"/>
      <c r="T146" s="16"/>
      <c r="U146" s="16"/>
      <c r="V146" s="16"/>
      <c r="W146" s="16"/>
      <c r="X146" s="16"/>
      <c r="Y146" s="16"/>
      <c r="Z146" s="16"/>
      <c r="AA146" s="16"/>
      <c r="AB146" s="16"/>
      <c r="AC146" s="16"/>
      <c r="AD146" s="16"/>
    </row>
    <row r="147" spans="19:30" x14ac:dyDescent="0.25">
      <c r="S147" s="39"/>
      <c r="T147" s="16"/>
      <c r="U147" s="16"/>
      <c r="V147" s="16"/>
      <c r="W147" s="16"/>
      <c r="X147" s="16"/>
      <c r="Y147" s="16"/>
      <c r="Z147" s="16"/>
      <c r="AA147" s="16"/>
      <c r="AB147" s="16"/>
      <c r="AC147" s="16"/>
      <c r="AD147" s="16"/>
    </row>
    <row r="148" spans="19:30" x14ac:dyDescent="0.25">
      <c r="S148" s="39"/>
      <c r="T148" s="16"/>
      <c r="U148" s="16"/>
      <c r="V148" s="16"/>
      <c r="W148" s="16"/>
      <c r="X148" s="16"/>
      <c r="Y148" s="16"/>
      <c r="Z148" s="16"/>
      <c r="AA148" s="16"/>
      <c r="AB148" s="16"/>
      <c r="AC148" s="16"/>
      <c r="AD148" s="16"/>
    </row>
    <row r="149" spans="19:30" x14ac:dyDescent="0.25">
      <c r="S149" s="39"/>
      <c r="T149" s="16"/>
      <c r="U149" s="16"/>
      <c r="V149" s="16"/>
      <c r="W149" s="16"/>
      <c r="X149" s="16"/>
      <c r="Y149" s="16"/>
      <c r="Z149" s="16"/>
      <c r="AA149" s="16"/>
      <c r="AB149" s="16"/>
      <c r="AC149" s="16"/>
      <c r="AD149" s="16"/>
    </row>
    <row r="150" spans="19:30" x14ac:dyDescent="0.25">
      <c r="S150" s="39"/>
      <c r="T150" s="16"/>
      <c r="U150" s="16"/>
      <c r="V150" s="16"/>
      <c r="W150" s="16"/>
      <c r="X150" s="16"/>
      <c r="Y150" s="16"/>
      <c r="Z150" s="16"/>
      <c r="AA150" s="16"/>
      <c r="AB150" s="16"/>
      <c r="AC150" s="16"/>
      <c r="AD150" s="16"/>
    </row>
    <row r="151" spans="19:30" x14ac:dyDescent="0.25">
      <c r="S151" s="39"/>
      <c r="T151" s="16"/>
      <c r="U151" s="16"/>
      <c r="V151" s="16"/>
      <c r="W151" s="16"/>
      <c r="X151" s="16"/>
      <c r="Y151" s="16"/>
      <c r="Z151" s="16"/>
      <c r="AA151" s="16"/>
      <c r="AB151" s="16"/>
      <c r="AC151" s="16"/>
      <c r="AD151" s="16"/>
    </row>
    <row r="152" spans="19:30" x14ac:dyDescent="0.25">
      <c r="S152" s="39"/>
      <c r="T152" s="16"/>
      <c r="U152" s="16"/>
      <c r="V152" s="16"/>
      <c r="W152" s="16"/>
      <c r="X152" s="16"/>
      <c r="Y152" s="16"/>
      <c r="Z152" s="16"/>
      <c r="AA152" s="16"/>
      <c r="AB152" s="16"/>
      <c r="AC152" s="16"/>
      <c r="AD152" s="16"/>
    </row>
    <row r="153" spans="19:30" x14ac:dyDescent="0.25">
      <c r="S153" s="39"/>
      <c r="T153" s="16"/>
      <c r="U153" s="16"/>
      <c r="V153" s="16"/>
      <c r="W153" s="16"/>
      <c r="X153" s="16"/>
      <c r="Y153" s="16"/>
      <c r="Z153" s="16"/>
      <c r="AA153" s="16"/>
      <c r="AB153" s="16"/>
      <c r="AC153" s="16"/>
      <c r="AD153" s="16"/>
    </row>
    <row r="154" spans="19:30" x14ac:dyDescent="0.25">
      <c r="S154" s="39"/>
      <c r="T154" s="16"/>
      <c r="U154" s="16"/>
      <c r="V154" s="16"/>
      <c r="W154" s="16"/>
      <c r="X154" s="16"/>
      <c r="Y154" s="16"/>
      <c r="Z154" s="16"/>
      <c r="AA154" s="16"/>
      <c r="AB154" s="16"/>
      <c r="AC154" s="16"/>
      <c r="AD154" s="16"/>
    </row>
    <row r="155" spans="19:30" x14ac:dyDescent="0.25">
      <c r="S155" s="39"/>
      <c r="T155" s="16"/>
      <c r="U155" s="16"/>
      <c r="V155" s="16"/>
      <c r="W155" s="16"/>
      <c r="X155" s="16"/>
      <c r="Y155" s="16"/>
      <c r="Z155" s="16"/>
      <c r="AA155" s="16"/>
      <c r="AB155" s="16"/>
      <c r="AC155" s="16"/>
      <c r="AD155" s="16"/>
    </row>
    <row r="156" spans="19:30" x14ac:dyDescent="0.25">
      <c r="S156" s="39"/>
      <c r="T156" s="16"/>
      <c r="U156" s="16"/>
      <c r="V156" s="16"/>
      <c r="W156" s="16"/>
      <c r="X156" s="16"/>
      <c r="Y156" s="16"/>
      <c r="Z156" s="16"/>
      <c r="AA156" s="16"/>
      <c r="AB156" s="16"/>
      <c r="AC156" s="16"/>
      <c r="AD156" s="16"/>
    </row>
    <row r="157" spans="19:30" x14ac:dyDescent="0.25">
      <c r="S157" s="39"/>
      <c r="T157" s="16"/>
      <c r="U157" s="16"/>
      <c r="V157" s="16"/>
      <c r="W157" s="16"/>
      <c r="X157" s="16"/>
      <c r="Y157" s="16"/>
      <c r="Z157" s="16"/>
      <c r="AA157" s="16"/>
      <c r="AB157" s="16"/>
      <c r="AC157" s="16"/>
      <c r="AD157" s="16"/>
    </row>
    <row r="158" spans="19:30" x14ac:dyDescent="0.25">
      <c r="S158" s="39"/>
      <c r="T158" s="16"/>
      <c r="U158" s="16"/>
      <c r="V158" s="16"/>
      <c r="W158" s="16"/>
      <c r="X158" s="16"/>
      <c r="Y158" s="16"/>
      <c r="Z158" s="16"/>
      <c r="AA158" s="16"/>
      <c r="AB158" s="16"/>
      <c r="AC158" s="16"/>
      <c r="AD158" s="16"/>
    </row>
    <row r="159" spans="19:30" x14ac:dyDescent="0.25">
      <c r="S159" s="39"/>
      <c r="T159" s="16"/>
      <c r="U159" s="16"/>
      <c r="V159" s="16"/>
      <c r="W159" s="16"/>
      <c r="X159" s="16"/>
      <c r="Y159" s="16"/>
      <c r="Z159" s="16"/>
      <c r="AA159" s="16"/>
      <c r="AB159" s="16"/>
      <c r="AC159" s="16"/>
      <c r="AD159" s="16"/>
    </row>
    <row r="160" spans="19:30" x14ac:dyDescent="0.25">
      <c r="S160" s="39"/>
      <c r="T160" s="16"/>
      <c r="U160" s="16"/>
      <c r="V160" s="16"/>
      <c r="W160" s="16"/>
      <c r="X160" s="16"/>
      <c r="Y160" s="16"/>
      <c r="Z160" s="16"/>
      <c r="AA160" s="16"/>
      <c r="AB160" s="16"/>
      <c r="AC160" s="16"/>
      <c r="AD160" s="16"/>
    </row>
    <row r="161" spans="19:30" x14ac:dyDescent="0.25">
      <c r="S161" s="39"/>
      <c r="T161" s="16"/>
      <c r="U161" s="16"/>
      <c r="V161" s="16"/>
      <c r="W161" s="16"/>
      <c r="X161" s="16"/>
      <c r="Y161" s="16"/>
      <c r="Z161" s="16"/>
      <c r="AA161" s="16"/>
      <c r="AB161" s="16"/>
      <c r="AC161" s="16"/>
      <c r="AD161" s="16"/>
    </row>
    <row r="162" spans="19:30" x14ac:dyDescent="0.25">
      <c r="S162" s="39"/>
      <c r="T162" s="16"/>
      <c r="U162" s="16"/>
      <c r="V162" s="16"/>
      <c r="W162" s="16"/>
      <c r="X162" s="16"/>
      <c r="Y162" s="16"/>
      <c r="Z162" s="16"/>
      <c r="AA162" s="16"/>
      <c r="AB162" s="16"/>
      <c r="AC162" s="16"/>
      <c r="AD162" s="16"/>
    </row>
    <row r="163" spans="19:30" x14ac:dyDescent="0.25">
      <c r="S163" s="39"/>
      <c r="T163" s="16"/>
      <c r="U163" s="16"/>
      <c r="V163" s="16"/>
      <c r="W163" s="16"/>
      <c r="X163" s="16"/>
      <c r="Y163" s="16"/>
      <c r="Z163" s="16"/>
      <c r="AA163" s="16"/>
      <c r="AB163" s="16"/>
      <c r="AC163" s="16"/>
      <c r="AD163" s="16"/>
    </row>
    <row r="164" spans="19:30" x14ac:dyDescent="0.25">
      <c r="S164" s="39"/>
      <c r="T164" s="16"/>
      <c r="U164" s="16"/>
      <c r="V164" s="16"/>
      <c r="W164" s="16"/>
      <c r="X164" s="16"/>
      <c r="Y164" s="16"/>
      <c r="Z164" s="16"/>
      <c r="AA164" s="16"/>
      <c r="AB164" s="16"/>
      <c r="AC164" s="16"/>
      <c r="AD164" s="16"/>
    </row>
    <row r="165" spans="19:30" x14ac:dyDescent="0.25">
      <c r="S165" s="39"/>
      <c r="T165" s="16"/>
      <c r="U165" s="16"/>
      <c r="V165" s="16"/>
      <c r="W165" s="16"/>
      <c r="X165" s="16"/>
      <c r="Y165" s="16"/>
      <c r="Z165" s="16"/>
      <c r="AA165" s="16"/>
      <c r="AB165" s="16"/>
      <c r="AC165" s="16"/>
      <c r="AD165" s="16"/>
    </row>
    <row r="166" spans="19:30" x14ac:dyDescent="0.25">
      <c r="S166" s="39"/>
      <c r="T166" s="16"/>
      <c r="U166" s="16"/>
      <c r="V166" s="16"/>
      <c r="W166" s="16"/>
      <c r="X166" s="16"/>
      <c r="Y166" s="16"/>
      <c r="Z166" s="16"/>
      <c r="AA166" s="16"/>
      <c r="AB166" s="16"/>
      <c r="AC166" s="16"/>
      <c r="AD166" s="16"/>
    </row>
    <row r="167" spans="19:30" x14ac:dyDescent="0.25">
      <c r="S167" s="39"/>
      <c r="T167" s="16"/>
      <c r="U167" s="16"/>
      <c r="V167" s="16"/>
      <c r="W167" s="16"/>
      <c r="X167" s="16"/>
      <c r="Y167" s="16"/>
      <c r="Z167" s="16"/>
      <c r="AA167" s="16"/>
      <c r="AB167" s="16"/>
      <c r="AC167" s="16"/>
      <c r="AD167" s="16"/>
    </row>
    <row r="168" spans="19:30" x14ac:dyDescent="0.25">
      <c r="S168" s="39"/>
      <c r="T168" s="16"/>
      <c r="U168" s="16"/>
      <c r="V168" s="16"/>
      <c r="W168" s="16"/>
      <c r="X168" s="16"/>
      <c r="Y168" s="16"/>
      <c r="Z168" s="16"/>
      <c r="AA168" s="16"/>
      <c r="AB168" s="16"/>
      <c r="AC168" s="16"/>
      <c r="AD168" s="16"/>
    </row>
    <row r="169" spans="19:30" x14ac:dyDescent="0.25">
      <c r="S169" s="39"/>
      <c r="T169" s="16"/>
      <c r="U169" s="16"/>
      <c r="V169" s="16"/>
      <c r="W169" s="16"/>
      <c r="X169" s="16"/>
      <c r="Y169" s="16"/>
      <c r="Z169" s="16"/>
      <c r="AA169" s="16"/>
      <c r="AB169" s="16"/>
      <c r="AC169" s="16"/>
      <c r="AD169" s="16"/>
    </row>
    <row r="170" spans="19:30" x14ac:dyDescent="0.25">
      <c r="S170" s="39"/>
      <c r="T170" s="16"/>
      <c r="U170" s="16"/>
      <c r="V170" s="16"/>
      <c r="W170" s="16"/>
      <c r="X170" s="16"/>
      <c r="Y170" s="16"/>
      <c r="Z170" s="16"/>
      <c r="AA170" s="16"/>
      <c r="AB170" s="16"/>
      <c r="AC170" s="16"/>
      <c r="AD170" s="16"/>
    </row>
    <row r="171" spans="19:30" x14ac:dyDescent="0.25">
      <c r="S171" s="39"/>
      <c r="T171" s="16"/>
      <c r="U171" s="16"/>
      <c r="V171" s="16"/>
      <c r="W171" s="16"/>
      <c r="X171" s="16"/>
      <c r="Y171" s="16"/>
      <c r="Z171" s="16"/>
      <c r="AA171" s="16"/>
      <c r="AB171" s="16"/>
      <c r="AC171" s="16"/>
      <c r="AD171" s="16"/>
    </row>
    <row r="172" spans="19:30" x14ac:dyDescent="0.25">
      <c r="S172" s="39"/>
      <c r="T172" s="16"/>
      <c r="U172" s="16"/>
      <c r="V172" s="16"/>
      <c r="W172" s="16"/>
      <c r="X172" s="16"/>
      <c r="Y172" s="16"/>
      <c r="Z172" s="16"/>
      <c r="AA172" s="16"/>
      <c r="AB172" s="16"/>
      <c r="AC172" s="16"/>
      <c r="AD172" s="16"/>
    </row>
    <row r="173" spans="19:30" x14ac:dyDescent="0.25">
      <c r="S173" s="39"/>
      <c r="T173" s="16"/>
      <c r="U173" s="16"/>
      <c r="V173" s="16"/>
      <c r="W173" s="16"/>
      <c r="X173" s="16"/>
      <c r="Y173" s="16"/>
      <c r="Z173" s="16"/>
      <c r="AA173" s="16"/>
      <c r="AB173" s="16"/>
      <c r="AC173" s="16"/>
      <c r="AD173" s="16"/>
    </row>
    <row r="174" spans="19:30" x14ac:dyDescent="0.25">
      <c r="S174" s="39"/>
      <c r="T174" s="16"/>
      <c r="U174" s="16"/>
      <c r="V174" s="16"/>
      <c r="W174" s="16"/>
      <c r="X174" s="16"/>
      <c r="Y174" s="16"/>
      <c r="Z174" s="16"/>
      <c r="AA174" s="16"/>
      <c r="AB174" s="16"/>
      <c r="AC174" s="16"/>
      <c r="AD174" s="16"/>
    </row>
    <row r="175" spans="19:30" x14ac:dyDescent="0.25">
      <c r="S175" s="39"/>
      <c r="T175" s="16"/>
      <c r="U175" s="16"/>
      <c r="V175" s="16"/>
      <c r="W175" s="16"/>
      <c r="X175" s="16"/>
      <c r="Y175" s="16"/>
      <c r="Z175" s="16"/>
      <c r="AA175" s="16"/>
      <c r="AB175" s="16"/>
      <c r="AC175" s="16"/>
      <c r="AD175" s="16"/>
    </row>
    <row r="176" spans="19:30" x14ac:dyDescent="0.25">
      <c r="S176" s="39"/>
      <c r="T176" s="16"/>
      <c r="U176" s="16"/>
      <c r="V176" s="16"/>
      <c r="W176" s="16"/>
      <c r="X176" s="16"/>
      <c r="Y176" s="16"/>
      <c r="Z176" s="16"/>
      <c r="AA176" s="16"/>
      <c r="AB176" s="16"/>
      <c r="AC176" s="16"/>
      <c r="AD176" s="16"/>
    </row>
    <row r="177" spans="19:30" x14ac:dyDescent="0.25">
      <c r="S177" s="39"/>
      <c r="T177" s="16"/>
      <c r="U177" s="16"/>
      <c r="V177" s="16"/>
      <c r="W177" s="16"/>
      <c r="X177" s="16"/>
      <c r="Y177" s="16"/>
      <c r="Z177" s="16"/>
      <c r="AA177" s="16"/>
      <c r="AB177" s="16"/>
      <c r="AC177" s="16"/>
      <c r="AD177" s="16"/>
    </row>
    <row r="178" spans="19:30" x14ac:dyDescent="0.25">
      <c r="S178" s="39"/>
      <c r="T178" s="16"/>
      <c r="U178" s="16"/>
      <c r="V178" s="16"/>
      <c r="W178" s="16"/>
      <c r="X178" s="16"/>
      <c r="Y178" s="16"/>
      <c r="Z178" s="16"/>
      <c r="AA178" s="16"/>
      <c r="AB178" s="16"/>
      <c r="AC178" s="16"/>
      <c r="AD178" s="16"/>
    </row>
    <row r="179" spans="19:30" x14ac:dyDescent="0.25">
      <c r="S179" s="39"/>
      <c r="T179" s="16"/>
      <c r="U179" s="16"/>
      <c r="V179" s="16"/>
      <c r="W179" s="16"/>
      <c r="X179" s="16"/>
      <c r="Y179" s="16"/>
      <c r="Z179" s="16"/>
      <c r="AA179" s="16"/>
      <c r="AB179" s="16"/>
      <c r="AC179" s="16"/>
      <c r="AD179" s="16"/>
    </row>
    <row r="180" spans="19:30" x14ac:dyDescent="0.25">
      <c r="S180" s="39"/>
      <c r="T180" s="16"/>
      <c r="U180" s="16"/>
      <c r="V180" s="16"/>
      <c r="W180" s="16"/>
      <c r="X180" s="16"/>
      <c r="Y180" s="16"/>
      <c r="Z180" s="16"/>
      <c r="AA180" s="16"/>
      <c r="AB180" s="16"/>
      <c r="AC180" s="16"/>
      <c r="AD180" s="16"/>
    </row>
    <row r="181" spans="19:30" x14ac:dyDescent="0.25">
      <c r="S181" s="39"/>
      <c r="T181" s="16"/>
      <c r="U181" s="16"/>
      <c r="V181" s="16"/>
      <c r="W181" s="16"/>
      <c r="X181" s="16"/>
      <c r="Y181" s="16"/>
      <c r="Z181" s="16"/>
      <c r="AA181" s="16"/>
      <c r="AB181" s="16"/>
      <c r="AC181" s="16"/>
      <c r="AD181" s="16"/>
    </row>
    <row r="182" spans="19:30" x14ac:dyDescent="0.25">
      <c r="S182" s="39"/>
      <c r="T182" s="16"/>
      <c r="U182" s="16"/>
      <c r="V182" s="16"/>
      <c r="W182" s="16"/>
      <c r="X182" s="16"/>
      <c r="Y182" s="16"/>
      <c r="Z182" s="16"/>
      <c r="AA182" s="16"/>
      <c r="AB182" s="16"/>
      <c r="AC182" s="16"/>
      <c r="AD182" s="16"/>
    </row>
    <row r="183" spans="19:30" x14ac:dyDescent="0.25">
      <c r="S183" s="39"/>
      <c r="T183" s="16"/>
      <c r="U183" s="16"/>
      <c r="V183" s="16"/>
      <c r="W183" s="16"/>
      <c r="X183" s="16"/>
      <c r="Y183" s="16"/>
      <c r="Z183" s="16"/>
      <c r="AA183" s="16"/>
      <c r="AB183" s="16"/>
      <c r="AC183" s="16"/>
      <c r="AD183" s="16"/>
    </row>
    <row r="184" spans="19:30" x14ac:dyDescent="0.25">
      <c r="S184" s="39"/>
      <c r="T184" s="16"/>
      <c r="U184" s="16"/>
      <c r="V184" s="16"/>
      <c r="W184" s="16"/>
      <c r="X184" s="16"/>
      <c r="Y184" s="16"/>
      <c r="Z184" s="16"/>
      <c r="AA184" s="16"/>
      <c r="AB184" s="16"/>
      <c r="AC184" s="16"/>
      <c r="AD184" s="16"/>
    </row>
    <row r="185" spans="19:30" x14ac:dyDescent="0.25">
      <c r="S185" s="39"/>
      <c r="T185" s="16"/>
      <c r="U185" s="16"/>
      <c r="V185" s="16"/>
      <c r="W185" s="16"/>
      <c r="X185" s="16"/>
      <c r="Y185" s="16"/>
      <c r="Z185" s="16"/>
      <c r="AA185" s="16"/>
      <c r="AB185" s="16"/>
      <c r="AC185" s="16"/>
      <c r="AD185" s="16"/>
    </row>
    <row r="186" spans="19:30" x14ac:dyDescent="0.25">
      <c r="S186" s="39"/>
      <c r="T186" s="16"/>
      <c r="U186" s="16"/>
      <c r="V186" s="16"/>
      <c r="W186" s="16"/>
      <c r="X186" s="16"/>
      <c r="Y186" s="16"/>
      <c r="Z186" s="16"/>
      <c r="AA186" s="16"/>
      <c r="AB186" s="16"/>
      <c r="AC186" s="16"/>
      <c r="AD186" s="16"/>
    </row>
    <row r="187" spans="19:30" x14ac:dyDescent="0.25">
      <c r="S187" s="39"/>
      <c r="T187" s="16"/>
      <c r="U187" s="16"/>
      <c r="V187" s="16"/>
      <c r="W187" s="16"/>
      <c r="X187" s="16"/>
      <c r="Y187" s="16"/>
      <c r="Z187" s="16"/>
      <c r="AA187" s="16"/>
      <c r="AB187" s="16"/>
      <c r="AC187" s="16"/>
      <c r="AD187" s="16"/>
    </row>
    <row r="188" spans="19:30" x14ac:dyDescent="0.25">
      <c r="S188" s="39"/>
      <c r="T188" s="16"/>
      <c r="U188" s="16"/>
      <c r="V188" s="16"/>
      <c r="W188" s="16"/>
      <c r="X188" s="16"/>
      <c r="Y188" s="16"/>
      <c r="Z188" s="16"/>
      <c r="AA188" s="16"/>
      <c r="AB188" s="16"/>
      <c r="AC188" s="16"/>
      <c r="AD188" s="16"/>
    </row>
    <row r="189" spans="19:30" x14ac:dyDescent="0.25">
      <c r="S189" s="39"/>
      <c r="T189" s="16"/>
      <c r="U189" s="16"/>
      <c r="V189" s="16"/>
      <c r="W189" s="16"/>
      <c r="X189" s="16"/>
      <c r="Y189" s="16"/>
      <c r="Z189" s="16"/>
      <c r="AA189" s="16"/>
      <c r="AB189" s="16"/>
      <c r="AC189" s="16"/>
      <c r="AD189" s="16"/>
    </row>
    <row r="190" spans="19:30" x14ac:dyDescent="0.25">
      <c r="S190" s="39"/>
      <c r="T190" s="16"/>
      <c r="U190" s="16"/>
      <c r="V190" s="16"/>
      <c r="W190" s="16"/>
      <c r="X190" s="16"/>
      <c r="Y190" s="16"/>
      <c r="Z190" s="16"/>
      <c r="AA190" s="16"/>
      <c r="AB190" s="16"/>
      <c r="AC190" s="16"/>
      <c r="AD190" s="16"/>
    </row>
    <row r="191" spans="19:30" x14ac:dyDescent="0.25">
      <c r="S191" s="39"/>
      <c r="T191" s="16"/>
      <c r="U191" s="16"/>
      <c r="V191" s="16"/>
      <c r="W191" s="16"/>
      <c r="X191" s="16"/>
      <c r="Y191" s="16"/>
      <c r="Z191" s="16"/>
      <c r="AA191" s="16"/>
      <c r="AB191" s="16"/>
      <c r="AC191" s="16"/>
      <c r="AD191" s="16"/>
    </row>
    <row r="192" spans="19:30" x14ac:dyDescent="0.25">
      <c r="S192" s="39"/>
      <c r="T192" s="16"/>
      <c r="U192" s="16"/>
      <c r="V192" s="16"/>
      <c r="W192" s="16"/>
      <c r="X192" s="16"/>
      <c r="Y192" s="16"/>
      <c r="Z192" s="16"/>
      <c r="AA192" s="16"/>
      <c r="AB192" s="16"/>
      <c r="AC192" s="16"/>
      <c r="AD192" s="16"/>
    </row>
    <row r="193" spans="19:30" x14ac:dyDescent="0.25">
      <c r="S193" s="39"/>
      <c r="T193" s="16"/>
      <c r="U193" s="16"/>
      <c r="V193" s="16"/>
      <c r="W193" s="16"/>
      <c r="X193" s="16"/>
      <c r="Y193" s="16"/>
      <c r="Z193" s="16"/>
      <c r="AA193" s="16"/>
      <c r="AB193" s="16"/>
      <c r="AC193" s="16"/>
      <c r="AD193" s="16"/>
    </row>
    <row r="194" spans="19:30" x14ac:dyDescent="0.25">
      <c r="S194" s="39"/>
      <c r="T194" s="16"/>
      <c r="U194" s="16"/>
      <c r="V194" s="16"/>
      <c r="W194" s="16"/>
      <c r="X194" s="16"/>
      <c r="Y194" s="16"/>
      <c r="Z194" s="16"/>
      <c r="AA194" s="16"/>
      <c r="AB194" s="16"/>
      <c r="AC194" s="16"/>
      <c r="AD194" s="16"/>
    </row>
    <row r="195" spans="19:30" x14ac:dyDescent="0.25">
      <c r="S195" s="39"/>
      <c r="T195" s="16"/>
      <c r="U195" s="16"/>
      <c r="V195" s="16"/>
      <c r="W195" s="16"/>
      <c r="X195" s="16"/>
      <c r="Y195" s="16"/>
      <c r="Z195" s="16"/>
      <c r="AA195" s="16"/>
      <c r="AB195" s="16"/>
      <c r="AC195" s="16"/>
      <c r="AD195" s="16"/>
    </row>
    <row r="196" spans="19:30" x14ac:dyDescent="0.25">
      <c r="S196" s="39"/>
      <c r="T196" s="16"/>
      <c r="U196" s="16"/>
      <c r="V196" s="16"/>
      <c r="W196" s="16"/>
      <c r="X196" s="16"/>
      <c r="Y196" s="16"/>
      <c r="Z196" s="16"/>
      <c r="AA196" s="16"/>
      <c r="AB196" s="16"/>
      <c r="AC196" s="16"/>
      <c r="AD196" s="16"/>
    </row>
    <row r="197" spans="19:30" x14ac:dyDescent="0.25">
      <c r="S197" s="39"/>
      <c r="T197" s="16"/>
      <c r="U197" s="16"/>
      <c r="V197" s="16"/>
      <c r="W197" s="16"/>
      <c r="X197" s="16"/>
      <c r="Y197" s="16"/>
      <c r="Z197" s="16"/>
      <c r="AA197" s="16"/>
      <c r="AB197" s="16"/>
      <c r="AC197" s="16"/>
      <c r="AD197" s="16"/>
    </row>
    <row r="198" spans="19:30" x14ac:dyDescent="0.25">
      <c r="S198" s="39"/>
      <c r="T198" s="16"/>
      <c r="U198" s="16"/>
      <c r="V198" s="16"/>
      <c r="W198" s="16"/>
      <c r="X198" s="16"/>
      <c r="Y198" s="16"/>
      <c r="Z198" s="16"/>
      <c r="AA198" s="16"/>
      <c r="AB198" s="16"/>
      <c r="AC198" s="16"/>
      <c r="AD198" s="16"/>
    </row>
    <row r="199" spans="19:30" x14ac:dyDescent="0.25">
      <c r="S199" s="39"/>
      <c r="T199" s="16"/>
      <c r="U199" s="16"/>
      <c r="V199" s="16"/>
      <c r="W199" s="16"/>
      <c r="X199" s="16"/>
      <c r="Y199" s="16"/>
      <c r="Z199" s="16"/>
      <c r="AA199" s="16"/>
      <c r="AB199" s="16"/>
      <c r="AC199" s="16"/>
      <c r="AD199" s="16"/>
    </row>
    <row r="200" spans="19:30" x14ac:dyDescent="0.25">
      <c r="S200" s="39"/>
      <c r="T200" s="16"/>
      <c r="U200" s="16"/>
      <c r="V200" s="16"/>
      <c r="W200" s="16"/>
      <c r="X200" s="16"/>
      <c r="Y200" s="16"/>
      <c r="Z200" s="16"/>
      <c r="AA200" s="16"/>
      <c r="AB200" s="16"/>
      <c r="AC200" s="16"/>
      <c r="AD200" s="16"/>
    </row>
    <row r="201" spans="19:30" x14ac:dyDescent="0.25">
      <c r="S201" s="39"/>
      <c r="T201" s="16"/>
      <c r="U201" s="16"/>
      <c r="V201" s="16"/>
      <c r="W201" s="16"/>
      <c r="X201" s="16"/>
      <c r="Y201" s="16"/>
      <c r="Z201" s="16"/>
      <c r="AA201" s="16"/>
      <c r="AB201" s="16"/>
      <c r="AC201" s="16"/>
      <c r="AD201" s="16"/>
    </row>
    <row r="202" spans="19:30" x14ac:dyDescent="0.25">
      <c r="S202" s="39"/>
      <c r="T202" s="16"/>
      <c r="U202" s="16"/>
      <c r="V202" s="16"/>
      <c r="W202" s="16"/>
      <c r="X202" s="16"/>
      <c r="Y202" s="16"/>
      <c r="Z202" s="16"/>
      <c r="AA202" s="16"/>
      <c r="AB202" s="16"/>
      <c r="AC202" s="16"/>
      <c r="AD202" s="16"/>
    </row>
    <row r="203" spans="19:30" x14ac:dyDescent="0.25">
      <c r="S203" s="39"/>
      <c r="T203" s="16"/>
      <c r="U203" s="16"/>
      <c r="V203" s="16"/>
      <c r="W203" s="16"/>
      <c r="X203" s="16"/>
      <c r="Y203" s="16"/>
      <c r="Z203" s="16"/>
      <c r="AA203" s="16"/>
      <c r="AB203" s="16"/>
      <c r="AC203" s="16"/>
      <c r="AD203" s="16"/>
    </row>
    <row r="204" spans="19:30" x14ac:dyDescent="0.25">
      <c r="S204" s="39"/>
      <c r="T204" s="16"/>
      <c r="U204" s="16"/>
      <c r="V204" s="16"/>
      <c r="W204" s="16"/>
      <c r="X204" s="16"/>
      <c r="Y204" s="16"/>
      <c r="Z204" s="16"/>
      <c r="AA204" s="16"/>
      <c r="AB204" s="16"/>
      <c r="AC204" s="16"/>
      <c r="AD204" s="16"/>
    </row>
    <row r="205" spans="19:30" x14ac:dyDescent="0.25">
      <c r="S205" s="39"/>
      <c r="T205" s="16"/>
      <c r="U205" s="16"/>
      <c r="V205" s="16"/>
      <c r="W205" s="16"/>
      <c r="X205" s="16"/>
      <c r="Y205" s="16"/>
      <c r="Z205" s="16"/>
      <c r="AA205" s="16"/>
      <c r="AB205" s="16"/>
      <c r="AC205" s="16"/>
      <c r="AD205" s="16"/>
    </row>
    <row r="206" spans="19:30" x14ac:dyDescent="0.25">
      <c r="S206" s="39"/>
      <c r="T206" s="16"/>
      <c r="U206" s="16"/>
      <c r="V206" s="16"/>
      <c r="W206" s="16"/>
      <c r="X206" s="16"/>
      <c r="Y206" s="16"/>
      <c r="Z206" s="16"/>
      <c r="AA206" s="16"/>
      <c r="AB206" s="16"/>
      <c r="AC206" s="16"/>
      <c r="AD206" s="16"/>
    </row>
    <row r="207" spans="19:30" x14ac:dyDescent="0.25">
      <c r="S207" s="39"/>
      <c r="T207" s="16"/>
      <c r="U207" s="16"/>
      <c r="V207" s="16"/>
      <c r="W207" s="16"/>
      <c r="X207" s="16"/>
      <c r="Y207" s="16"/>
      <c r="Z207" s="16"/>
      <c r="AA207" s="16"/>
      <c r="AB207" s="16"/>
      <c r="AC207" s="16"/>
      <c r="AD207" s="16"/>
    </row>
    <row r="208" spans="19:30" x14ac:dyDescent="0.25">
      <c r="S208" s="39"/>
      <c r="T208" s="16"/>
      <c r="U208" s="16"/>
      <c r="V208" s="16"/>
      <c r="W208" s="16"/>
      <c r="X208" s="16"/>
      <c r="Y208" s="16"/>
      <c r="Z208" s="16"/>
      <c r="AA208" s="16"/>
      <c r="AB208" s="16"/>
      <c r="AC208" s="16"/>
      <c r="AD208" s="16"/>
    </row>
    <row r="209" spans="19:30" x14ac:dyDescent="0.25">
      <c r="S209" s="39"/>
      <c r="T209" s="16"/>
      <c r="U209" s="16"/>
      <c r="V209" s="16"/>
      <c r="W209" s="16"/>
      <c r="X209" s="16"/>
      <c r="Y209" s="16"/>
      <c r="Z209" s="16"/>
      <c r="AA209" s="16"/>
      <c r="AB209" s="16"/>
      <c r="AC209" s="16"/>
      <c r="AD209" s="16"/>
    </row>
    <row r="210" spans="19:30" x14ac:dyDescent="0.25">
      <c r="S210" s="39"/>
      <c r="T210" s="16"/>
      <c r="U210" s="16"/>
      <c r="V210" s="16"/>
      <c r="W210" s="16"/>
      <c r="X210" s="16"/>
      <c r="Y210" s="16"/>
      <c r="Z210" s="16"/>
      <c r="AA210" s="16"/>
      <c r="AB210" s="16"/>
      <c r="AC210" s="16"/>
      <c r="AD210" s="16"/>
    </row>
    <row r="211" spans="19:30" x14ac:dyDescent="0.25">
      <c r="S211" s="39"/>
      <c r="T211" s="16"/>
      <c r="U211" s="16"/>
      <c r="V211" s="16"/>
      <c r="W211" s="16"/>
      <c r="X211" s="16"/>
      <c r="Y211" s="16"/>
      <c r="Z211" s="16"/>
      <c r="AA211" s="16"/>
      <c r="AB211" s="16"/>
      <c r="AC211" s="16"/>
      <c r="AD211" s="16"/>
    </row>
    <row r="212" spans="19:30" x14ac:dyDescent="0.25">
      <c r="S212" s="39"/>
      <c r="T212" s="16"/>
      <c r="U212" s="16"/>
      <c r="V212" s="16"/>
      <c r="W212" s="16"/>
      <c r="X212" s="16"/>
      <c r="Y212" s="16"/>
      <c r="Z212" s="16"/>
      <c r="AA212" s="16"/>
      <c r="AB212" s="16"/>
      <c r="AC212" s="16"/>
      <c r="AD212" s="16"/>
    </row>
    <row r="213" spans="19:30" x14ac:dyDescent="0.25">
      <c r="S213" s="39"/>
      <c r="T213" s="16"/>
      <c r="U213" s="16"/>
      <c r="V213" s="16"/>
      <c r="W213" s="16"/>
      <c r="X213" s="16"/>
      <c r="Y213" s="16"/>
      <c r="Z213" s="16"/>
      <c r="AA213" s="16"/>
      <c r="AB213" s="16"/>
      <c r="AC213" s="16"/>
      <c r="AD213" s="16"/>
    </row>
    <row r="214" spans="19:30" x14ac:dyDescent="0.25">
      <c r="S214" s="39"/>
      <c r="T214" s="16"/>
      <c r="U214" s="16"/>
      <c r="V214" s="16"/>
      <c r="W214" s="16"/>
      <c r="X214" s="16"/>
      <c r="Y214" s="16"/>
      <c r="Z214" s="16"/>
      <c r="AA214" s="16"/>
      <c r="AB214" s="16"/>
      <c r="AC214" s="16"/>
      <c r="AD214" s="16"/>
    </row>
    <row r="215" spans="19:30" x14ac:dyDescent="0.25">
      <c r="S215" s="39"/>
      <c r="T215" s="16"/>
      <c r="U215" s="16"/>
      <c r="V215" s="16"/>
      <c r="W215" s="16"/>
      <c r="X215" s="16"/>
      <c r="Y215" s="16"/>
      <c r="Z215" s="16"/>
      <c r="AA215" s="16"/>
      <c r="AB215" s="16"/>
      <c r="AC215" s="16"/>
      <c r="AD215" s="16"/>
    </row>
    <row r="216" spans="19:30" x14ac:dyDescent="0.25">
      <c r="S216" s="39"/>
      <c r="T216" s="16"/>
      <c r="U216" s="16"/>
      <c r="V216" s="16"/>
      <c r="W216" s="16"/>
      <c r="X216" s="16"/>
      <c r="Y216" s="16"/>
      <c r="Z216" s="16"/>
      <c r="AA216" s="16"/>
      <c r="AB216" s="16"/>
      <c r="AC216" s="16"/>
      <c r="AD216" s="16"/>
    </row>
    <row r="217" spans="19:30" x14ac:dyDescent="0.25">
      <c r="S217" s="39"/>
      <c r="T217" s="16"/>
      <c r="U217" s="16"/>
      <c r="V217" s="16"/>
      <c r="W217" s="16"/>
      <c r="X217" s="16"/>
      <c r="Y217" s="16"/>
      <c r="Z217" s="16"/>
      <c r="AA217" s="16"/>
      <c r="AB217" s="16"/>
      <c r="AC217" s="16"/>
      <c r="AD217" s="16"/>
    </row>
    <row r="218" spans="19:30" x14ac:dyDescent="0.25">
      <c r="S218" s="39"/>
      <c r="T218" s="16"/>
      <c r="U218" s="16"/>
      <c r="V218" s="16"/>
      <c r="W218" s="16"/>
      <c r="X218" s="16"/>
      <c r="Y218" s="16"/>
      <c r="Z218" s="16"/>
      <c r="AA218" s="16"/>
      <c r="AB218" s="16"/>
      <c r="AC218" s="16"/>
      <c r="AD218" s="16"/>
    </row>
    <row r="219" spans="19:30" x14ac:dyDescent="0.25">
      <c r="S219" s="39"/>
      <c r="T219" s="16"/>
      <c r="U219" s="16"/>
      <c r="V219" s="16"/>
      <c r="W219" s="16"/>
      <c r="X219" s="16"/>
      <c r="Y219" s="16"/>
      <c r="Z219" s="16"/>
      <c r="AA219" s="16"/>
      <c r="AB219" s="16"/>
      <c r="AC219" s="16"/>
      <c r="AD219" s="16"/>
    </row>
    <row r="220" spans="19:30" x14ac:dyDescent="0.25">
      <c r="S220" s="39"/>
      <c r="T220" s="16"/>
      <c r="U220" s="16"/>
      <c r="V220" s="16"/>
      <c r="W220" s="16"/>
      <c r="X220" s="16"/>
      <c r="Y220" s="16"/>
      <c r="Z220" s="16"/>
      <c r="AA220" s="16"/>
      <c r="AB220" s="16"/>
      <c r="AC220" s="16"/>
      <c r="AD220" s="16"/>
    </row>
    <row r="221" spans="19:30" x14ac:dyDescent="0.25">
      <c r="S221" s="39"/>
      <c r="T221" s="16"/>
      <c r="U221" s="16"/>
      <c r="V221" s="16"/>
      <c r="W221" s="16"/>
      <c r="X221" s="16"/>
      <c r="Y221" s="16"/>
      <c r="Z221" s="16"/>
      <c r="AA221" s="16"/>
      <c r="AB221" s="16"/>
      <c r="AC221" s="16"/>
      <c r="AD221" s="16"/>
    </row>
    <row r="222" spans="19:30" x14ac:dyDescent="0.25">
      <c r="S222" s="39"/>
      <c r="T222" s="16"/>
      <c r="U222" s="16"/>
      <c r="V222" s="16"/>
      <c r="W222" s="16"/>
      <c r="X222" s="16"/>
      <c r="Y222" s="16"/>
      <c r="Z222" s="16"/>
      <c r="AA222" s="16"/>
      <c r="AB222" s="16"/>
      <c r="AC222" s="16"/>
      <c r="AD222" s="16"/>
    </row>
    <row r="223" spans="19:30" x14ac:dyDescent="0.25">
      <c r="S223" s="39"/>
      <c r="T223" s="16"/>
      <c r="U223" s="16"/>
      <c r="V223" s="16"/>
      <c r="W223" s="16"/>
      <c r="X223" s="16"/>
      <c r="Y223" s="16"/>
      <c r="Z223" s="16"/>
      <c r="AA223" s="16"/>
      <c r="AB223" s="16"/>
      <c r="AC223" s="16"/>
      <c r="AD223" s="16"/>
    </row>
    <row r="224" spans="19:30" x14ac:dyDescent="0.25">
      <c r="S224" s="39"/>
      <c r="T224" s="16"/>
      <c r="U224" s="16"/>
      <c r="V224" s="16"/>
      <c r="W224" s="16"/>
      <c r="X224" s="16"/>
      <c r="Y224" s="16"/>
      <c r="Z224" s="16"/>
      <c r="AA224" s="16"/>
      <c r="AB224" s="16"/>
      <c r="AC224" s="16"/>
      <c r="AD224" s="16"/>
    </row>
    <row r="225" spans="20:30" x14ac:dyDescent="0.25">
      <c r="T225" s="16"/>
      <c r="U225" s="16"/>
      <c r="V225" s="16"/>
      <c r="W225" s="16"/>
      <c r="X225" s="16"/>
      <c r="Y225" s="16"/>
      <c r="Z225" s="16"/>
      <c r="AA225" s="16"/>
      <c r="AB225" s="16"/>
      <c r="AC225" s="16"/>
      <c r="AD225" s="16"/>
    </row>
    <row r="226" spans="20:30" x14ac:dyDescent="0.25">
      <c r="T226" s="16"/>
      <c r="U226" s="16"/>
      <c r="V226" s="16"/>
      <c r="W226" s="16"/>
      <c r="X226" s="16"/>
      <c r="Y226" s="16"/>
      <c r="Z226" s="16"/>
      <c r="AA226" s="16"/>
      <c r="AB226" s="16"/>
      <c r="AC226" s="16"/>
      <c r="AD226" s="16"/>
    </row>
    <row r="227" spans="20:30" x14ac:dyDescent="0.25">
      <c r="T227" s="16"/>
      <c r="U227" s="16"/>
      <c r="V227" s="16"/>
      <c r="W227" s="16"/>
      <c r="X227" s="16"/>
      <c r="Y227" s="16"/>
      <c r="Z227" s="16"/>
      <c r="AA227" s="16"/>
      <c r="AB227" s="16"/>
      <c r="AC227" s="16"/>
      <c r="AD227" s="16"/>
    </row>
    <row r="228" spans="20:30" x14ac:dyDescent="0.25">
      <c r="T228" s="16"/>
      <c r="U228" s="16"/>
      <c r="V228" s="16"/>
      <c r="W228" s="16"/>
      <c r="X228" s="16"/>
      <c r="Y228" s="16"/>
      <c r="Z228" s="16"/>
      <c r="AA228" s="16"/>
      <c r="AB228" s="16"/>
      <c r="AC228" s="16"/>
      <c r="AD228" s="16"/>
    </row>
  </sheetData>
  <sheetProtection password="85BD" sheet="1" objects="1" scenarios="1"/>
  <protectedRanges>
    <protectedRange sqref="M46:O46 M48:O48 M50:O50 M52:O52 M54:O54 M56:O56 M58:O58 M60:O60 M62:O62 M64:O64 M66:O66 M68:O68 M70:O70 M72:O72 M74:O74 M76:O76 M78:O78 M80:O80 M82:O82 M84:O84 M86:O86 M88:O88 M90:O90 M92:O92 M94:O94 M96:O96 M98:O98 M100:O100 M102:O102 M104:O104" name="Range1"/>
    <protectedRange sqref="M44:N44" name="Range1_1"/>
  </protectedRanges>
  <mergeCells count="438">
    <mergeCell ref="N42:O42"/>
    <mergeCell ref="P42:Q42"/>
    <mergeCell ref="Q46:Q47"/>
    <mergeCell ref="R46:R47"/>
    <mergeCell ref="I46:I47"/>
    <mergeCell ref="J46:J47"/>
    <mergeCell ref="K46:K47"/>
    <mergeCell ref="L46:L47"/>
    <mergeCell ref="I44:I45"/>
    <mergeCell ref="J44:J45"/>
    <mergeCell ref="K44:K45"/>
    <mergeCell ref="L44:L45"/>
    <mergeCell ref="H46:H47"/>
    <mergeCell ref="A46:A47"/>
    <mergeCell ref="B46:B47"/>
    <mergeCell ref="C46:C47"/>
    <mergeCell ref="D46:D47"/>
    <mergeCell ref="E46:E47"/>
    <mergeCell ref="F46:F47"/>
    <mergeCell ref="B44:B45"/>
    <mergeCell ref="D44:D45"/>
    <mergeCell ref="E44:E45"/>
    <mergeCell ref="F44:F45"/>
    <mergeCell ref="G44:G45"/>
    <mergeCell ref="H44:H45"/>
    <mergeCell ref="K48:K49"/>
    <mergeCell ref="L48:L49"/>
    <mergeCell ref="P48:P49"/>
    <mergeCell ref="A48:A49"/>
    <mergeCell ref="B48:B49"/>
    <mergeCell ref="C48:C49"/>
    <mergeCell ref="D48:D49"/>
    <mergeCell ref="E48:E49"/>
    <mergeCell ref="F48:F49"/>
    <mergeCell ref="C50:C51"/>
    <mergeCell ref="D50:D51"/>
    <mergeCell ref="E50:E51"/>
    <mergeCell ref="F50:F51"/>
    <mergeCell ref="H50:H51"/>
    <mergeCell ref="H48:H49"/>
    <mergeCell ref="I48:I49"/>
    <mergeCell ref="J48:J49"/>
    <mergeCell ref="J52:J53"/>
    <mergeCell ref="K52:K53"/>
    <mergeCell ref="L52:L53"/>
    <mergeCell ref="P52:P53"/>
    <mergeCell ref="P54:P55"/>
    <mergeCell ref="H54:H55"/>
    <mergeCell ref="Q52:Q53"/>
    <mergeCell ref="R52:R53"/>
    <mergeCell ref="R50:R51"/>
    <mergeCell ref="A52:A53"/>
    <mergeCell ref="B52:B53"/>
    <mergeCell ref="C52:C53"/>
    <mergeCell ref="D52:D53"/>
    <mergeCell ref="E52:E53"/>
    <mergeCell ref="F52:F53"/>
    <mergeCell ref="H52:H53"/>
    <mergeCell ref="I52:I53"/>
    <mergeCell ref="I50:I51"/>
    <mergeCell ref="J50:J51"/>
    <mergeCell ref="K50:K51"/>
    <mergeCell ref="L50:L51"/>
    <mergeCell ref="P50:P51"/>
    <mergeCell ref="Q50:Q51"/>
    <mergeCell ref="A50:A51"/>
    <mergeCell ref="B50:B51"/>
    <mergeCell ref="A56:A57"/>
    <mergeCell ref="B56:B57"/>
    <mergeCell ref="C56:C57"/>
    <mergeCell ref="D56:D57"/>
    <mergeCell ref="E56:E57"/>
    <mergeCell ref="F56:F57"/>
    <mergeCell ref="H56:H57"/>
    <mergeCell ref="Q58:Q59"/>
    <mergeCell ref="A54:A55"/>
    <mergeCell ref="B54:B55"/>
    <mergeCell ref="C54:C55"/>
    <mergeCell ref="D54:D55"/>
    <mergeCell ref="E54:E55"/>
    <mergeCell ref="F54:F55"/>
    <mergeCell ref="Q54:Q55"/>
    <mergeCell ref="R54:R55"/>
    <mergeCell ref="I54:I55"/>
    <mergeCell ref="J54:J55"/>
    <mergeCell ref="K54:K55"/>
    <mergeCell ref="L54:L55"/>
    <mergeCell ref="Q56:Q57"/>
    <mergeCell ref="R56:R57"/>
    <mergeCell ref="I56:I57"/>
    <mergeCell ref="J56:J57"/>
    <mergeCell ref="K56:K57"/>
    <mergeCell ref="L56:L57"/>
    <mergeCell ref="P56:P57"/>
    <mergeCell ref="A58:A59"/>
    <mergeCell ref="B58:B59"/>
    <mergeCell ref="C58:C59"/>
    <mergeCell ref="P60:P61"/>
    <mergeCell ref="F62:F63"/>
    <mergeCell ref="Q64:Q65"/>
    <mergeCell ref="R64:R65"/>
    <mergeCell ref="Q60:Q61"/>
    <mergeCell ref="R60:R61"/>
    <mergeCell ref="R62:R63"/>
    <mergeCell ref="P64:P65"/>
    <mergeCell ref="I64:I65"/>
    <mergeCell ref="J64:J65"/>
    <mergeCell ref="K64:K65"/>
    <mergeCell ref="L64:L65"/>
    <mergeCell ref="R58:R59"/>
    <mergeCell ref="I58:I59"/>
    <mergeCell ref="J58:J59"/>
    <mergeCell ref="K58:K59"/>
    <mergeCell ref="P58:P59"/>
    <mergeCell ref="I60:I61"/>
    <mergeCell ref="L58:L59"/>
    <mergeCell ref="J60:J61"/>
    <mergeCell ref="K60:K61"/>
    <mergeCell ref="L60:L61"/>
    <mergeCell ref="D58:D59"/>
    <mergeCell ref="E58:E59"/>
    <mergeCell ref="F58:F59"/>
    <mergeCell ref="H58:H59"/>
    <mergeCell ref="E66:E67"/>
    <mergeCell ref="F66:F67"/>
    <mergeCell ref="A60:A61"/>
    <mergeCell ref="B60:B61"/>
    <mergeCell ref="C60:C61"/>
    <mergeCell ref="D60:D61"/>
    <mergeCell ref="E60:E61"/>
    <mergeCell ref="F60:F61"/>
    <mergeCell ref="H60:H61"/>
    <mergeCell ref="H64:H65"/>
    <mergeCell ref="P62:P63"/>
    <mergeCell ref="Q62:Q63"/>
    <mergeCell ref="A64:A65"/>
    <mergeCell ref="B64:B65"/>
    <mergeCell ref="C64:C65"/>
    <mergeCell ref="D64:D65"/>
    <mergeCell ref="E64:E65"/>
    <mergeCell ref="F64:F65"/>
    <mergeCell ref="H62:H63"/>
    <mergeCell ref="I62:I63"/>
    <mergeCell ref="J62:J63"/>
    <mergeCell ref="K62:K63"/>
    <mergeCell ref="L62:L63"/>
    <mergeCell ref="A62:A63"/>
    <mergeCell ref="B62:B63"/>
    <mergeCell ref="C62:C63"/>
    <mergeCell ref="D62:D63"/>
    <mergeCell ref="E62:E63"/>
    <mergeCell ref="L68:L69"/>
    <mergeCell ref="P68:P69"/>
    <mergeCell ref="Q68:Q69"/>
    <mergeCell ref="R68:R69"/>
    <mergeCell ref="R66:R67"/>
    <mergeCell ref="A68:A69"/>
    <mergeCell ref="B68:B69"/>
    <mergeCell ref="C68:C69"/>
    <mergeCell ref="D68:D69"/>
    <mergeCell ref="E68:E69"/>
    <mergeCell ref="F68:F69"/>
    <mergeCell ref="H68:H69"/>
    <mergeCell ref="I68:I69"/>
    <mergeCell ref="I66:I67"/>
    <mergeCell ref="J66:J67"/>
    <mergeCell ref="K66:K67"/>
    <mergeCell ref="L66:L67"/>
    <mergeCell ref="P66:P67"/>
    <mergeCell ref="Q66:Q67"/>
    <mergeCell ref="A66:A67"/>
    <mergeCell ref="B66:B67"/>
    <mergeCell ref="C66:C67"/>
    <mergeCell ref="H66:H67"/>
    <mergeCell ref="D66:D67"/>
    <mergeCell ref="H70:H71"/>
    <mergeCell ref="A70:A71"/>
    <mergeCell ref="B70:B71"/>
    <mergeCell ref="C70:C71"/>
    <mergeCell ref="D70:D71"/>
    <mergeCell ref="E70:E71"/>
    <mergeCell ref="F70:F71"/>
    <mergeCell ref="J68:J69"/>
    <mergeCell ref="K68:K69"/>
    <mergeCell ref="H72:H73"/>
    <mergeCell ref="A74:A75"/>
    <mergeCell ref="B74:B75"/>
    <mergeCell ref="C74:C75"/>
    <mergeCell ref="Q74:Q75"/>
    <mergeCell ref="I74:I75"/>
    <mergeCell ref="J74:J75"/>
    <mergeCell ref="K74:K75"/>
    <mergeCell ref="A72:A73"/>
    <mergeCell ref="B72:B73"/>
    <mergeCell ref="C72:C73"/>
    <mergeCell ref="D72:D73"/>
    <mergeCell ref="E72:E73"/>
    <mergeCell ref="F72:F73"/>
    <mergeCell ref="P70:P71"/>
    <mergeCell ref="Q70:Q71"/>
    <mergeCell ref="R70:R71"/>
    <mergeCell ref="I70:I71"/>
    <mergeCell ref="J70:J71"/>
    <mergeCell ref="K70:K71"/>
    <mergeCell ref="L70:L71"/>
    <mergeCell ref="Q72:Q73"/>
    <mergeCell ref="R72:R73"/>
    <mergeCell ref="I72:I73"/>
    <mergeCell ref="J72:J73"/>
    <mergeCell ref="K72:K73"/>
    <mergeCell ref="L72:L73"/>
    <mergeCell ref="P72:P73"/>
    <mergeCell ref="J76:J77"/>
    <mergeCell ref="K76:K77"/>
    <mergeCell ref="L76:L77"/>
    <mergeCell ref="P76:P77"/>
    <mergeCell ref="F78:F79"/>
    <mergeCell ref="L74:L75"/>
    <mergeCell ref="P74:P75"/>
    <mergeCell ref="P80:P81"/>
    <mergeCell ref="A76:A77"/>
    <mergeCell ref="B76:B77"/>
    <mergeCell ref="C76:C77"/>
    <mergeCell ref="D76:D77"/>
    <mergeCell ref="E76:E77"/>
    <mergeCell ref="F76:F77"/>
    <mergeCell ref="H76:H77"/>
    <mergeCell ref="I76:I77"/>
    <mergeCell ref="D74:D75"/>
    <mergeCell ref="E74:E75"/>
    <mergeCell ref="F74:F75"/>
    <mergeCell ref="H74:H75"/>
    <mergeCell ref="H82:H83"/>
    <mergeCell ref="H80:H81"/>
    <mergeCell ref="P78:P79"/>
    <mergeCell ref="Q78:Q79"/>
    <mergeCell ref="A80:A81"/>
    <mergeCell ref="B80:B81"/>
    <mergeCell ref="C80:C81"/>
    <mergeCell ref="D80:D81"/>
    <mergeCell ref="E80:E81"/>
    <mergeCell ref="F80:F81"/>
    <mergeCell ref="H78:H79"/>
    <mergeCell ref="I78:I79"/>
    <mergeCell ref="J78:J79"/>
    <mergeCell ref="K78:K79"/>
    <mergeCell ref="L78:L79"/>
    <mergeCell ref="A78:A79"/>
    <mergeCell ref="B78:B79"/>
    <mergeCell ref="C78:C79"/>
    <mergeCell ref="D78:D79"/>
    <mergeCell ref="E78:E79"/>
    <mergeCell ref="I80:I81"/>
    <mergeCell ref="J80:J81"/>
    <mergeCell ref="K80:K81"/>
    <mergeCell ref="L80:L81"/>
    <mergeCell ref="J84:J85"/>
    <mergeCell ref="K84:K85"/>
    <mergeCell ref="L84:L85"/>
    <mergeCell ref="P84:P85"/>
    <mergeCell ref="Q84:Q85"/>
    <mergeCell ref="R84:R85"/>
    <mergeCell ref="R82:R83"/>
    <mergeCell ref="A84:A85"/>
    <mergeCell ref="B84:B85"/>
    <mergeCell ref="C84:C85"/>
    <mergeCell ref="D84:D85"/>
    <mergeCell ref="E84:E85"/>
    <mergeCell ref="F84:F85"/>
    <mergeCell ref="H84:H85"/>
    <mergeCell ref="I84:I85"/>
    <mergeCell ref="I82:I83"/>
    <mergeCell ref="J82:J83"/>
    <mergeCell ref="K82:K83"/>
    <mergeCell ref="L82:L83"/>
    <mergeCell ref="P82:P83"/>
    <mergeCell ref="Q82:Q83"/>
    <mergeCell ref="A82:A83"/>
    <mergeCell ref="B82:B83"/>
    <mergeCell ref="C82:C83"/>
    <mergeCell ref="D82:D83"/>
    <mergeCell ref="E82:E83"/>
    <mergeCell ref="F82:F83"/>
    <mergeCell ref="A88:A89"/>
    <mergeCell ref="B88:B89"/>
    <mergeCell ref="C88:C89"/>
    <mergeCell ref="D88:D89"/>
    <mergeCell ref="E88:E89"/>
    <mergeCell ref="F88:F89"/>
    <mergeCell ref="H86:H87"/>
    <mergeCell ref="A86:A87"/>
    <mergeCell ref="B86:B87"/>
    <mergeCell ref="C86:C87"/>
    <mergeCell ref="D86:D87"/>
    <mergeCell ref="E86:E87"/>
    <mergeCell ref="F86:F87"/>
    <mergeCell ref="D90:D91"/>
    <mergeCell ref="E90:E91"/>
    <mergeCell ref="F90:F91"/>
    <mergeCell ref="H90:H91"/>
    <mergeCell ref="H88:H89"/>
    <mergeCell ref="A90:A91"/>
    <mergeCell ref="B90:B91"/>
    <mergeCell ref="C90:C91"/>
    <mergeCell ref="P86:P87"/>
    <mergeCell ref="Q86:Q87"/>
    <mergeCell ref="R86:R87"/>
    <mergeCell ref="I86:I87"/>
    <mergeCell ref="J86:J87"/>
    <mergeCell ref="K86:K87"/>
    <mergeCell ref="L86:L87"/>
    <mergeCell ref="Q88:Q89"/>
    <mergeCell ref="R88:R89"/>
    <mergeCell ref="I88:I89"/>
    <mergeCell ref="J88:J89"/>
    <mergeCell ref="K88:K89"/>
    <mergeCell ref="L88:L89"/>
    <mergeCell ref="P88:P89"/>
    <mergeCell ref="I90:I91"/>
    <mergeCell ref="J90:J91"/>
    <mergeCell ref="K90:K91"/>
    <mergeCell ref="J92:J93"/>
    <mergeCell ref="K92:K93"/>
    <mergeCell ref="L92:L93"/>
    <mergeCell ref="P92:P93"/>
    <mergeCell ref="F94:F95"/>
    <mergeCell ref="L90:L91"/>
    <mergeCell ref="P90:P91"/>
    <mergeCell ref="P96:P97"/>
    <mergeCell ref="A92:A93"/>
    <mergeCell ref="B92:B93"/>
    <mergeCell ref="C92:C93"/>
    <mergeCell ref="D92:D93"/>
    <mergeCell ref="E92:E93"/>
    <mergeCell ref="F92:F93"/>
    <mergeCell ref="H92:H93"/>
    <mergeCell ref="I92:I93"/>
    <mergeCell ref="H98:H99"/>
    <mergeCell ref="H96:H97"/>
    <mergeCell ref="P94:P95"/>
    <mergeCell ref="Q94:Q95"/>
    <mergeCell ref="A96:A97"/>
    <mergeCell ref="B96:B97"/>
    <mergeCell ref="C96:C97"/>
    <mergeCell ref="D96:D97"/>
    <mergeCell ref="E96:E97"/>
    <mergeCell ref="F96:F97"/>
    <mergeCell ref="H94:H95"/>
    <mergeCell ref="I94:I95"/>
    <mergeCell ref="J94:J95"/>
    <mergeCell ref="K94:K95"/>
    <mergeCell ref="L94:L95"/>
    <mergeCell ref="A94:A95"/>
    <mergeCell ref="B94:B95"/>
    <mergeCell ref="C94:C95"/>
    <mergeCell ref="D94:D95"/>
    <mergeCell ref="E94:E95"/>
    <mergeCell ref="I96:I97"/>
    <mergeCell ref="J96:J97"/>
    <mergeCell ref="K96:K97"/>
    <mergeCell ref="L96:L97"/>
    <mergeCell ref="J100:J101"/>
    <mergeCell ref="K100:K101"/>
    <mergeCell ref="L100:L101"/>
    <mergeCell ref="P100:P101"/>
    <mergeCell ref="Q100:Q101"/>
    <mergeCell ref="R100:R101"/>
    <mergeCell ref="R98:R99"/>
    <mergeCell ref="A100:A101"/>
    <mergeCell ref="B100:B101"/>
    <mergeCell ref="C100:C101"/>
    <mergeCell ref="D100:D101"/>
    <mergeCell ref="E100:E101"/>
    <mergeCell ref="F100:F101"/>
    <mergeCell ref="H100:H101"/>
    <mergeCell ref="I100:I101"/>
    <mergeCell ref="I98:I99"/>
    <mergeCell ref="J98:J99"/>
    <mergeCell ref="K98:K99"/>
    <mergeCell ref="L98:L99"/>
    <mergeCell ref="P98:P99"/>
    <mergeCell ref="Q98:Q99"/>
    <mergeCell ref="A98:A99"/>
    <mergeCell ref="B98:B99"/>
    <mergeCell ref="C98:C99"/>
    <mergeCell ref="D98:D99"/>
    <mergeCell ref="E98:E99"/>
    <mergeCell ref="F98:F99"/>
    <mergeCell ref="A104:A105"/>
    <mergeCell ref="B104:B105"/>
    <mergeCell ref="C104:C105"/>
    <mergeCell ref="D104:D105"/>
    <mergeCell ref="E104:E105"/>
    <mergeCell ref="F104:F105"/>
    <mergeCell ref="H102:H103"/>
    <mergeCell ref="A102:A103"/>
    <mergeCell ref="B102:B103"/>
    <mergeCell ref="C102:C103"/>
    <mergeCell ref="D102:D103"/>
    <mergeCell ref="E102:E103"/>
    <mergeCell ref="F102:F103"/>
    <mergeCell ref="H104:H105"/>
    <mergeCell ref="I104:I105"/>
    <mergeCell ref="J104:J105"/>
    <mergeCell ref="K104:K105"/>
    <mergeCell ref="L104:L105"/>
    <mergeCell ref="P104:P105"/>
    <mergeCell ref="P102:P103"/>
    <mergeCell ref="Q102:Q103"/>
    <mergeCell ref="R102:R103"/>
    <mergeCell ref="I102:I103"/>
    <mergeCell ref="J102:J103"/>
    <mergeCell ref="K102:K103"/>
    <mergeCell ref="L102:L103"/>
    <mergeCell ref="T12:U12"/>
    <mergeCell ref="V12:W12"/>
    <mergeCell ref="X12:Y12"/>
    <mergeCell ref="Z12:AA12"/>
    <mergeCell ref="AB12:AC12"/>
    <mergeCell ref="AD12:AE12"/>
    <mergeCell ref="AF12:AG12"/>
    <mergeCell ref="Q104:Q105"/>
    <mergeCell ref="R104:R105"/>
    <mergeCell ref="Q48:Q49"/>
    <mergeCell ref="R48:R49"/>
    <mergeCell ref="Q96:Q97"/>
    <mergeCell ref="R96:R97"/>
    <mergeCell ref="Q92:Q93"/>
    <mergeCell ref="R92:R93"/>
    <mergeCell ref="R94:R95"/>
    <mergeCell ref="R90:R91"/>
    <mergeCell ref="Q90:Q91"/>
    <mergeCell ref="Q80:Q81"/>
    <mergeCell ref="R80:R81"/>
    <mergeCell ref="Q76:Q77"/>
    <mergeCell ref="R76:R77"/>
    <mergeCell ref="R78:R79"/>
    <mergeCell ref="R74:R75"/>
  </mergeCells>
  <conditionalFormatting sqref="L46:L105">
    <cfRule type="expression" dxfId="4" priority="4">
      <formula>G46="Courtage"</formula>
    </cfRule>
    <cfRule type="expression" dxfId="3" priority="3">
      <formula>G46="REEE"</formula>
    </cfRule>
    <cfRule type="expression" dxfId="2" priority="7">
      <formula>G46="CELI"</formula>
    </cfRule>
    <cfRule type="expression" dxfId="1" priority="2">
      <formula>G46="CELIAPP"</formula>
    </cfRule>
    <cfRule type="expression" dxfId="0" priority="1">
      <formula>G46="Autre"</formula>
    </cfRule>
  </conditionalFormatting>
  <dataValidations xWindow="432" yWindow="456" count="6">
    <dataValidation type="list" allowBlank="1" showInputMessage="1" showErrorMessage="1" sqref="B46 B48:B104">
      <formula1>$B$15:$B$17</formula1>
    </dataValidation>
    <dataValidation type="list" allowBlank="1" showInputMessage="1" showErrorMessage="1" sqref="G44:G45">
      <formula1>$G$15:$G$24</formula1>
    </dataValidation>
    <dataValidation type="list" allowBlank="1" showInputMessage="1" showErrorMessage="1" sqref="H44:I44 H104:I104 H100:I100 H98:I98 H96:I96 H94:I94 H92:I92 H90:I90 H88:I88 H86:I86 H84:I84 H82:I82 H80:I80 H78:I78 H76:I76 H74:I74 H72:I72 H70:I70 H68:I68 H66:I66 H64:I64 H62:I62 H60:I60 H58:I58 H56:I56 H54:I54 H52:I52 H50:I50 H48:I48 AC62:AD62 AC64:AD64 AC66:AD66 AC68:AD68 Q46:R46 Q48:R48 Q50:R50 Q52:R52 Q54:R54 Q56:R56 Q58:R58 Q60:R60 Q62:R62 Q64:R64 Q66:R66 L48 L50 L52 L54 L56 L58 L60 L62 L64 L66 L68 L70 L72 L74 L76 L78 L80 L82 L84 L86 L88 L90 L92 L94 L96 L98 L100 L102 L104 AC84:AD84 L44 Q68:R68 Q70:R70 Q72:R72 Q74:R74 Q76:R76 Q78:R78 Q80:R80 Q82:R82 Q84:R84 AC70:AD70 AC72:AD72 AC74:AD74 AC76:AD76 L46 AC78:AD78 AC80:AD80 H46:I46 AC82:AD82 AC46:AD46 AC48:AD48 AC50:AD50 AC52:AD52 AC54:AD54 AC56:AD56 AC58:AD58 AC60:AD60 H102:I102">
      <formula1>$H$15:$H$16</formula1>
    </dataValidation>
    <dataValidation type="list" allowBlank="1" showInputMessage="1" showErrorMessage="1" sqref="D44:D105">
      <formula1>$D$15:$D$21</formula1>
    </dataValidation>
    <dataValidation type="list" allowBlank="1" showInputMessage="1" sqref="E44:E105">
      <formula1>$S$15:$S$20</formula1>
    </dataValidation>
    <dataValidation type="list" allowBlank="1" showInputMessage="1" showErrorMessage="1" sqref="G46:G105">
      <formula1>$G$15:$G$26</formula1>
    </dataValidation>
  </dataValidations>
  <hyperlinks>
    <hyperlink ref="C40" location="'CELI, CELIAPP et REEE'!A1" display="Veuillez fournir des renseignements supplémentaires sur le CELI et le REEE dans un onglet distinct. "/>
  </hyperlinks>
  <pageMargins left="0.25" right="0.25" top="0.75" bottom="0.75" header="0.3" footer="0.3"/>
  <pageSetup scale="42" fitToHeight="0" orientation="landscape" r:id="rId1"/>
  <customProperties>
    <customPr name="OrphanNamesChecke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AG221"/>
  <sheetViews>
    <sheetView showGridLines="0" zoomScale="85" zoomScaleNormal="85" zoomScaleSheetLayoutView="100" workbookViewId="0">
      <selection activeCell="M40" sqref="M40"/>
    </sheetView>
  </sheetViews>
  <sheetFormatPr baseColWidth="10" defaultColWidth="9.140625" defaultRowHeight="15" x14ac:dyDescent="0.25"/>
  <cols>
    <col min="1" max="1" width="9.140625" style="2"/>
    <col min="2" max="2" width="40.7109375" style="2" customWidth="1"/>
    <col min="3" max="3" width="29.42578125" style="2" customWidth="1"/>
    <col min="4" max="4" width="11.140625" style="2" customWidth="1"/>
    <col min="5" max="5" width="10.42578125" style="2" customWidth="1"/>
    <col min="6" max="6" width="21.42578125" style="2" customWidth="1"/>
    <col min="7" max="7" width="13.42578125" style="2" customWidth="1"/>
    <col min="8" max="8" width="13.85546875" style="2" bestFit="1" customWidth="1"/>
    <col min="9" max="10" width="13.7109375" style="2" customWidth="1"/>
    <col min="11" max="12" width="14.42578125" style="2" customWidth="1"/>
    <col min="13" max="13" width="16.7109375" style="2" customWidth="1"/>
    <col min="14" max="14" width="17.42578125" style="2" customWidth="1"/>
    <col min="15" max="15" width="18.28515625" style="2" customWidth="1"/>
    <col min="16" max="16" width="52.28515625" style="2" customWidth="1"/>
    <col min="17" max="17" width="22" style="2" bestFit="1" customWidth="1"/>
    <col min="18" max="18" width="21.140625" style="2" bestFit="1" customWidth="1"/>
    <col min="19" max="19" width="22" style="2" customWidth="1"/>
    <col min="20" max="20" width="9.5703125" style="2" bestFit="1" customWidth="1"/>
    <col min="21" max="21" width="6.7109375" style="2" bestFit="1" customWidth="1"/>
    <col min="22" max="22" width="9.5703125" style="2" bestFit="1" customWidth="1"/>
    <col min="23" max="23" width="6.7109375" style="2" bestFit="1" customWidth="1"/>
    <col min="24" max="24" width="9.5703125" style="2" bestFit="1" customWidth="1"/>
    <col min="25" max="25" width="6.7109375" style="2" bestFit="1" customWidth="1"/>
    <col min="26" max="26" width="9.5703125" style="2" bestFit="1" customWidth="1"/>
    <col min="27" max="27" width="6.7109375" style="2" bestFit="1" customWidth="1"/>
    <col min="28" max="28" width="9.5703125" style="2" bestFit="1" customWidth="1"/>
    <col min="29" max="29" width="6.7109375" style="2" bestFit="1" customWidth="1"/>
    <col min="30" max="30" width="9.5703125" style="2" bestFit="1" customWidth="1"/>
    <col min="31" max="31" width="6.7109375" style="2" bestFit="1" customWidth="1"/>
    <col min="32" max="32" width="9.5703125" style="2" bestFit="1" customWidth="1"/>
    <col min="33" max="33" width="6.7109375" style="2" bestFit="1" customWidth="1"/>
    <col min="34" max="16384" width="9.140625" style="2"/>
  </cols>
  <sheetData>
    <row r="1" spans="1:33" ht="28.5" x14ac:dyDescent="0.45">
      <c r="A1" s="105" t="s">
        <v>100</v>
      </c>
      <c r="B1" s="1"/>
      <c r="M1" s="56"/>
      <c r="O1" s="79" t="s">
        <v>98</v>
      </c>
      <c r="Z1" s="3"/>
    </row>
    <row r="2" spans="1:33" ht="21" x14ac:dyDescent="0.35">
      <c r="A2" s="104" t="s">
        <v>97</v>
      </c>
      <c r="B2" s="1"/>
      <c r="C2" s="106" t="s">
        <v>99</v>
      </c>
      <c r="D2" s="106"/>
      <c r="E2" s="106"/>
      <c r="F2" s="106"/>
      <c r="R2" s="56"/>
      <c r="Z2" s="3"/>
    </row>
    <row r="3" spans="1:33" ht="18.75" x14ac:dyDescent="0.3">
      <c r="A3" s="1"/>
      <c r="B3" s="1"/>
      <c r="C3" s="97"/>
      <c r="D3" s="97"/>
      <c r="E3" s="97"/>
      <c r="F3" s="97"/>
      <c r="R3" s="56"/>
      <c r="Z3" s="3"/>
    </row>
    <row r="4" spans="1:33" ht="18.75" hidden="1" x14ac:dyDescent="0.3">
      <c r="A4" s="1"/>
      <c r="B4" s="1"/>
      <c r="C4" s="97"/>
      <c r="D4" s="97"/>
      <c r="E4" s="97"/>
      <c r="F4" s="97"/>
      <c r="R4" s="56"/>
      <c r="Z4" s="3"/>
    </row>
    <row r="5" spans="1:33" ht="18.75" hidden="1" x14ac:dyDescent="0.3">
      <c r="A5" s="1"/>
      <c r="B5" s="1"/>
      <c r="C5" s="97"/>
      <c r="D5" s="97"/>
      <c r="E5" s="97"/>
      <c r="F5" s="97"/>
      <c r="Z5" s="3"/>
    </row>
    <row r="6" spans="1:33" ht="19.5" hidden="1" customHeight="1" x14ac:dyDescent="0.3">
      <c r="A6" s="1"/>
      <c r="B6" s="1"/>
      <c r="C6" s="97"/>
      <c r="D6" s="5"/>
      <c r="E6" s="97"/>
      <c r="F6" s="97"/>
    </row>
    <row r="7" spans="1:33" s="7" customFormat="1" ht="18.75" hidden="1" x14ac:dyDescent="0.3">
      <c r="A7" s="6"/>
      <c r="B7" s="6"/>
    </row>
    <row r="8" spans="1:33" s="7" customFormat="1" hidden="1" x14ac:dyDescent="0.25">
      <c r="T8" s="147">
        <v>2016</v>
      </c>
      <c r="U8" s="147"/>
      <c r="V8" s="147">
        <v>2017</v>
      </c>
      <c r="W8" s="147"/>
      <c r="X8" s="147">
        <v>2018</v>
      </c>
      <c r="Y8" s="147"/>
      <c r="Z8" s="147">
        <v>2019</v>
      </c>
      <c r="AA8" s="147"/>
      <c r="AB8" s="147">
        <v>2020</v>
      </c>
      <c r="AC8" s="147"/>
      <c r="AD8" s="147">
        <v>2021</v>
      </c>
      <c r="AE8" s="147"/>
      <c r="AF8" s="147">
        <v>2022</v>
      </c>
      <c r="AG8" s="147"/>
    </row>
    <row r="9" spans="1:33" s="7" customFormat="1" hidden="1" x14ac:dyDescent="0.25">
      <c r="T9" s="99" t="s">
        <v>91</v>
      </c>
      <c r="U9" s="80" t="s">
        <v>92</v>
      </c>
      <c r="V9" s="99" t="s">
        <v>91</v>
      </c>
      <c r="W9" s="80" t="s">
        <v>92</v>
      </c>
      <c r="X9" s="99" t="s">
        <v>91</v>
      </c>
      <c r="Y9" s="80" t="s">
        <v>92</v>
      </c>
      <c r="Z9" s="99" t="s">
        <v>91</v>
      </c>
      <c r="AA9" s="80" t="s">
        <v>92</v>
      </c>
      <c r="AB9" s="99" t="s">
        <v>91</v>
      </c>
      <c r="AC9" s="80" t="s">
        <v>92</v>
      </c>
      <c r="AD9" s="99" t="s">
        <v>91</v>
      </c>
      <c r="AE9" s="99" t="s">
        <v>92</v>
      </c>
      <c r="AF9" s="99" t="s">
        <v>91</v>
      </c>
      <c r="AG9" s="99" t="s">
        <v>92</v>
      </c>
    </row>
    <row r="10" spans="1:33" s="7" customFormat="1" hidden="1" x14ac:dyDescent="0.25">
      <c r="T10" s="8" t="s">
        <v>0</v>
      </c>
      <c r="U10" s="81" t="s">
        <v>0</v>
      </c>
      <c r="V10" s="8" t="s">
        <v>0</v>
      </c>
      <c r="W10" s="81" t="s">
        <v>0</v>
      </c>
      <c r="X10" s="8" t="s">
        <v>0</v>
      </c>
      <c r="Y10" s="81" t="s">
        <v>0</v>
      </c>
      <c r="Z10" s="8" t="s">
        <v>0</v>
      </c>
      <c r="AA10" s="81" t="s">
        <v>0</v>
      </c>
      <c r="AB10" s="8" t="s">
        <v>0</v>
      </c>
      <c r="AC10" s="81" t="s">
        <v>0</v>
      </c>
      <c r="AD10" s="8" t="s">
        <v>0</v>
      </c>
      <c r="AE10" s="8" t="s">
        <v>0</v>
      </c>
      <c r="AF10" s="8" t="s">
        <v>0</v>
      </c>
      <c r="AG10" s="8" t="s">
        <v>0</v>
      </c>
    </row>
    <row r="11" spans="1:33" s="7" customFormat="1" hidden="1" x14ac:dyDescent="0.25">
      <c r="B11" s="78" t="s">
        <v>71</v>
      </c>
      <c r="D11" s="7">
        <v>2016</v>
      </c>
      <c r="G11" s="78" t="s">
        <v>74</v>
      </c>
      <c r="H11" s="7" t="s">
        <v>83</v>
      </c>
      <c r="S11" s="7" t="s">
        <v>85</v>
      </c>
      <c r="T11" s="59">
        <f>1/1.379</f>
        <v>0.72516316171138506</v>
      </c>
      <c r="U11" s="82">
        <f>1/1.346</f>
        <v>0.74294205052005935</v>
      </c>
      <c r="V11" s="59">
        <f>1/1.35</f>
        <v>0.7407407407407407</v>
      </c>
      <c r="W11" s="82">
        <f>1/1.255</f>
        <v>0.79681274900398413</v>
      </c>
      <c r="X11" s="59">
        <f>1/1.297</f>
        <v>0.77101002313030076</v>
      </c>
      <c r="Y11" s="82">
        <f>1/1.362</f>
        <v>0.73421439060205573</v>
      </c>
      <c r="Z11" s="59">
        <f>1/1.327</f>
        <v>0.75357950263752826</v>
      </c>
      <c r="AA11" s="83">
        <f>1/1.3</f>
        <v>0.76923076923076916</v>
      </c>
      <c r="AB11" s="59">
        <f>1/1.341</f>
        <v>0.74571215510812827</v>
      </c>
      <c r="AC11" s="82">
        <f>1/1.275</f>
        <v>0.78431372549019618</v>
      </c>
      <c r="AD11" s="66">
        <f>1/1.254</f>
        <v>0.79744816586921852</v>
      </c>
      <c r="AE11" s="66">
        <f>1/1.277</f>
        <v>0.78308535630383713</v>
      </c>
      <c r="AF11" s="101">
        <f>1/1.301</f>
        <v>0.76863950807071491</v>
      </c>
      <c r="AG11" s="66">
        <f>1/1.354</f>
        <v>0.73855243722304276</v>
      </c>
    </row>
    <row r="12" spans="1:33" s="7" customFormat="1" hidden="1" x14ac:dyDescent="0.25">
      <c r="B12" s="78" t="s">
        <v>73</v>
      </c>
      <c r="D12" s="7">
        <v>2017</v>
      </c>
      <c r="G12" s="78" t="s">
        <v>75</v>
      </c>
      <c r="H12" s="7" t="s">
        <v>84</v>
      </c>
      <c r="S12" s="7" t="s">
        <v>1</v>
      </c>
      <c r="T12" s="59">
        <f>1/1.025</f>
        <v>0.97560975609756106</v>
      </c>
      <c r="U12" s="82">
        <f>1/1.019</f>
        <v>0.9813542688910698</v>
      </c>
      <c r="V12" s="59">
        <f>1/1.024</f>
        <v>0.9765625</v>
      </c>
      <c r="W12" s="82">
        <f>1/0.975</f>
        <v>1.0256410256410258</v>
      </c>
      <c r="X12" s="59">
        <f>1/0.979</f>
        <v>1.0214504596527068</v>
      </c>
      <c r="Y12" s="82">
        <f>1/0.984</f>
        <v>1.0162601626016261</v>
      </c>
      <c r="Z12" s="59">
        <f>1/0.994</f>
        <v>1.0060362173038229</v>
      </c>
      <c r="AA12" s="82">
        <f>1/0.966</f>
        <v>1.0351966873706004</v>
      </c>
      <c r="AB12" s="59">
        <f>1/0.994</f>
        <v>1.0060362173038229</v>
      </c>
      <c r="AC12" s="82">
        <f>1/0.966</f>
        <v>1.0351966873706004</v>
      </c>
      <c r="AD12" s="66">
        <f>1/0.914</f>
        <v>1.0940919037199124</v>
      </c>
      <c r="AE12" s="66">
        <f>1/0.914</f>
        <v>1.0940919037199124</v>
      </c>
      <c r="AF12" s="101">
        <f>1/0.955</f>
        <v>1.0471204188481675</v>
      </c>
      <c r="AG12" s="66">
        <f>1/0.923</f>
        <v>1.0834236186348862</v>
      </c>
    </row>
    <row r="13" spans="1:33" s="7" customFormat="1" hidden="1" x14ac:dyDescent="0.25">
      <c r="B13" s="78" t="s">
        <v>72</v>
      </c>
      <c r="D13" s="7">
        <v>2018</v>
      </c>
      <c r="G13" s="78" t="s">
        <v>76</v>
      </c>
      <c r="S13" s="7" t="s">
        <v>2</v>
      </c>
      <c r="T13" s="59">
        <f>1/0.94</f>
        <v>1.0638297872340425</v>
      </c>
      <c r="U13" s="82">
        <f>1/0.949</f>
        <v>1.053740779768177</v>
      </c>
      <c r="V13" s="59">
        <f>1/0.923</f>
        <v>1.0834236186348862</v>
      </c>
      <c r="W13" s="82">
        <f>1/0.833</f>
        <v>1.2004801920768309</v>
      </c>
      <c r="X13" s="59">
        <f>1/0.848</f>
        <v>1.179245283018868</v>
      </c>
      <c r="Y13" s="82">
        <f>1/0.872</f>
        <v>1.1467889908256881</v>
      </c>
      <c r="Z13" s="59">
        <f>1/0.893</f>
        <v>1.1198208286674132</v>
      </c>
      <c r="AA13" s="82">
        <f>1/0.89</f>
        <v>1.1235955056179776</v>
      </c>
      <c r="AB13" s="59">
        <f>1/0.893</f>
        <v>1.1198208286674132</v>
      </c>
      <c r="AC13" s="82">
        <f>1/0.89</f>
        <v>1.1235955056179776</v>
      </c>
      <c r="AD13" s="66">
        <f>1/0.846</f>
        <v>1.1820330969267139</v>
      </c>
      <c r="AE13" s="66">
        <f>1/0.882</f>
        <v>1.1337868480725624</v>
      </c>
      <c r="AF13" s="101">
        <f>1/0.951</f>
        <v>1.0515247108307046</v>
      </c>
      <c r="AG13" s="66">
        <f>1/0.936</f>
        <v>1.0683760683760684</v>
      </c>
    </row>
    <row r="14" spans="1:33" s="7" customFormat="1" hidden="1" x14ac:dyDescent="0.25">
      <c r="D14" s="7">
        <v>2019</v>
      </c>
      <c r="G14" s="78" t="s">
        <v>77</v>
      </c>
      <c r="S14" s="7" t="s">
        <v>3</v>
      </c>
      <c r="T14" s="59">
        <f>1/0.77</f>
        <v>1.2987012987012987</v>
      </c>
      <c r="U14" s="82">
        <f>1/0.812</f>
        <v>1.2315270935960589</v>
      </c>
      <c r="V14" s="59">
        <f>1/0.808</f>
        <v>1.2376237623762376</v>
      </c>
      <c r="W14" s="82">
        <f>1/0.74</f>
        <v>1.3513513513513513</v>
      </c>
      <c r="X14" s="59">
        <f>1/0.75</f>
        <v>1.3333333333333333</v>
      </c>
      <c r="Y14" s="82">
        <f>1/0.781</f>
        <v>1.2804097311139564</v>
      </c>
      <c r="Z14" s="59">
        <f>1/0.784</f>
        <v>1.2755102040816326</v>
      </c>
      <c r="AA14" s="82">
        <f>1/0.758</f>
        <v>1.3192612137203166</v>
      </c>
      <c r="AB14" s="59">
        <f>1/0.784</f>
        <v>1.2755102040816326</v>
      </c>
      <c r="AC14" s="82">
        <f>1/0.758</f>
        <v>1.3192612137203166</v>
      </c>
      <c r="AD14" s="66">
        <f>1/0.727</f>
        <v>1.3755158184319121</v>
      </c>
      <c r="AE14" s="66">
        <f>1/0.74</f>
        <v>1.3513513513513513</v>
      </c>
      <c r="AF14" s="101">
        <f>1/0.811</f>
        <v>1.2330456226880393</v>
      </c>
      <c r="AG14" s="66">
        <f>1/0.83</f>
        <v>1.2048192771084338</v>
      </c>
    </row>
    <row r="15" spans="1:33" s="7" customFormat="1" hidden="1" x14ac:dyDescent="0.25">
      <c r="D15" s="7">
        <v>2020</v>
      </c>
      <c r="G15" s="78" t="s">
        <v>78</v>
      </c>
      <c r="S15" s="7" t="s">
        <v>87</v>
      </c>
      <c r="T15" s="59">
        <f>1/19.435</f>
        <v>5.1453563159248782E-2</v>
      </c>
      <c r="U15" s="82">
        <f>1/20.652</f>
        <v>4.8421460391245397E-2</v>
      </c>
      <c r="V15" s="59">
        <f>1/19.679</f>
        <v>5.0815590223080444E-2</v>
      </c>
      <c r="W15" s="82">
        <f>1/19.704</f>
        <v>5.0751116524563537E-2</v>
      </c>
      <c r="X15" s="59">
        <f>1/19.227</f>
        <v>5.2010193998023611E-2</v>
      </c>
      <c r="Y15" s="82">
        <f>1/19.654</f>
        <v>5.0880227943421188E-2</v>
      </c>
      <c r="Z15" s="59">
        <f>1/19.246</f>
        <v>5.1958848591915206E-2</v>
      </c>
      <c r="AA15" s="82">
        <f>1/18.892</f>
        <v>5.2932458183358039E-2</v>
      </c>
      <c r="AB15" s="59">
        <f>1/19.246</f>
        <v>5.1958848591915206E-2</v>
      </c>
      <c r="AC15" s="82">
        <f>1/18.892</f>
        <v>5.2932458183358039E-2</v>
      </c>
      <c r="AD15" s="66">
        <f>1/20.284</f>
        <v>4.9299940840070992E-2</v>
      </c>
      <c r="AE15" s="66">
        <f>1/20.531</f>
        <v>4.8706833568749698E-2</v>
      </c>
      <c r="AF15" s="101">
        <f>1/20.11</f>
        <v>4.9726504226752857E-2</v>
      </c>
      <c r="AG15" s="66">
        <f>1/19.546</f>
        <v>5.1161362938708689E-2</v>
      </c>
    </row>
    <row r="16" spans="1:33" s="7" customFormat="1" hidden="1" x14ac:dyDescent="0.25">
      <c r="D16" s="7">
        <v>2021</v>
      </c>
      <c r="G16" s="78" t="s">
        <v>79</v>
      </c>
      <c r="S16" s="7" t="s">
        <v>86</v>
      </c>
      <c r="T16" s="60">
        <v>1</v>
      </c>
      <c r="U16" s="84">
        <v>1</v>
      </c>
      <c r="V16" s="60">
        <v>1</v>
      </c>
      <c r="W16" s="84">
        <v>1</v>
      </c>
      <c r="X16" s="60">
        <v>1</v>
      </c>
      <c r="Y16" s="84">
        <v>1</v>
      </c>
      <c r="Z16" s="60">
        <v>1</v>
      </c>
      <c r="AA16" s="84">
        <v>1</v>
      </c>
      <c r="AB16" s="60">
        <v>1</v>
      </c>
      <c r="AC16" s="84">
        <v>1</v>
      </c>
      <c r="AD16" s="67">
        <v>1</v>
      </c>
      <c r="AE16" s="67">
        <v>1</v>
      </c>
      <c r="AF16" s="102">
        <v>1</v>
      </c>
      <c r="AG16" s="67">
        <v>1</v>
      </c>
    </row>
    <row r="17" spans="2:30" s="7" customFormat="1" hidden="1" x14ac:dyDescent="0.25">
      <c r="D17" s="7">
        <v>2022</v>
      </c>
      <c r="G17" s="78" t="s">
        <v>80</v>
      </c>
      <c r="L17" s="10"/>
    </row>
    <row r="18" spans="2:30" s="7" customFormat="1" hidden="1" x14ac:dyDescent="0.25">
      <c r="G18" s="78" t="s">
        <v>81</v>
      </c>
    </row>
    <row r="19" spans="2:30" s="7" customFormat="1" hidden="1" x14ac:dyDescent="0.25">
      <c r="G19" s="78" t="s">
        <v>88</v>
      </c>
    </row>
    <row r="20" spans="2:30" s="7" customFormat="1" hidden="1" x14ac:dyDescent="0.25">
      <c r="G20" s="78" t="s">
        <v>82</v>
      </c>
    </row>
    <row r="21" spans="2:30" s="7" customFormat="1" x14ac:dyDescent="0.25"/>
    <row r="22" spans="2:30" s="7" customFormat="1" x14ac:dyDescent="0.25">
      <c r="B22" s="2" t="s">
        <v>64</v>
      </c>
    </row>
    <row r="23" spans="2:30" s="7" customFormat="1" x14ac:dyDescent="0.25">
      <c r="B23" s="85" t="s">
        <v>89</v>
      </c>
    </row>
    <row r="24" spans="2:30" s="7" customFormat="1" x14ac:dyDescent="0.25">
      <c r="B24"/>
    </row>
    <row r="25" spans="2:30" s="7" customFormat="1" x14ac:dyDescent="0.25">
      <c r="B25" s="11" t="s">
        <v>65</v>
      </c>
    </row>
    <row r="26" spans="2:30" s="7" customFormat="1" x14ac:dyDescent="0.25">
      <c r="B26" s="7" t="s">
        <v>56</v>
      </c>
    </row>
    <row r="27" spans="2:30" s="7" customFormat="1" x14ac:dyDescent="0.25">
      <c r="B27" s="86" t="s">
        <v>90</v>
      </c>
    </row>
    <row r="28" spans="2:30" s="7" customFormat="1" x14ac:dyDescent="0.25">
      <c r="B28" s="7" t="s">
        <v>57</v>
      </c>
    </row>
    <row r="29" spans="2:30" s="7" customFormat="1" x14ac:dyDescent="0.25">
      <c r="B29" s="7" t="s">
        <v>4</v>
      </c>
    </row>
    <row r="30" spans="2:30" s="7" customFormat="1" x14ac:dyDescent="0.25">
      <c r="B30" s="7" t="s">
        <v>58</v>
      </c>
    </row>
    <row r="31" spans="2:30" s="7" customFormat="1" x14ac:dyDescent="0.25"/>
    <row r="32" spans="2:30" s="7" customFormat="1" ht="18.75" x14ac:dyDescent="0.3">
      <c r="B32" s="12"/>
      <c r="C32" s="13"/>
      <c r="T32" s="14"/>
      <c r="U32" s="14"/>
      <c r="V32" s="14"/>
      <c r="W32" s="14"/>
      <c r="X32" s="14"/>
      <c r="Y32" s="14"/>
      <c r="Z32" s="14"/>
      <c r="AA32" s="14"/>
      <c r="AB32" s="14"/>
      <c r="AC32" s="14"/>
      <c r="AD32" s="14"/>
    </row>
    <row r="33" spans="1:30" ht="18.75" x14ac:dyDescent="0.3">
      <c r="B33" s="100" t="s">
        <v>93</v>
      </c>
      <c r="C33" t="s">
        <v>94</v>
      </c>
      <c r="T33" s="16"/>
      <c r="U33" s="16"/>
      <c r="V33" s="16"/>
      <c r="W33" s="16"/>
      <c r="X33" s="16"/>
      <c r="Y33" s="16"/>
      <c r="Z33" s="16"/>
      <c r="AA33" s="16"/>
      <c r="AB33" s="16"/>
      <c r="AC33" s="16"/>
      <c r="AD33" s="16"/>
    </row>
    <row r="34" spans="1:30" ht="18.75" x14ac:dyDescent="0.3">
      <c r="B34" s="15"/>
      <c r="C34" s="17"/>
      <c r="N34" s="18"/>
      <c r="O34" s="18"/>
      <c r="T34" s="16"/>
      <c r="U34" s="16"/>
      <c r="V34" s="16"/>
      <c r="W34" s="16"/>
      <c r="X34" s="16"/>
      <c r="Y34" s="16"/>
      <c r="Z34" s="16"/>
      <c r="AA34" s="16"/>
      <c r="AB34" s="16"/>
      <c r="AC34" s="16"/>
      <c r="AD34" s="16"/>
    </row>
    <row r="35" spans="1:30" s="19" customFormat="1" ht="22.5" customHeight="1" x14ac:dyDescent="0.3">
      <c r="B35" s="20"/>
      <c r="M35" s="21" t="s">
        <v>7</v>
      </c>
      <c r="N35" s="166" t="s">
        <v>8</v>
      </c>
      <c r="O35" s="166"/>
      <c r="P35" s="167"/>
      <c r="Q35" s="147"/>
      <c r="R35" s="22"/>
      <c r="S35" s="23"/>
      <c r="T35" s="23"/>
      <c r="U35" s="23"/>
      <c r="V35" s="23"/>
      <c r="W35" s="23"/>
      <c r="X35" s="23"/>
      <c r="Y35" s="23"/>
      <c r="Z35" s="23"/>
      <c r="AA35" s="23"/>
      <c r="AB35" s="24"/>
      <c r="AC35" s="24"/>
      <c r="AD35" s="24"/>
    </row>
    <row r="36" spans="1:30" ht="90" x14ac:dyDescent="0.25">
      <c r="B36" s="25" t="s">
        <v>9</v>
      </c>
      <c r="C36" s="25" t="s">
        <v>10</v>
      </c>
      <c r="D36" s="25" t="s">
        <v>11</v>
      </c>
      <c r="E36" s="26" t="s">
        <v>12</v>
      </c>
      <c r="F36" s="26" t="s">
        <v>13</v>
      </c>
      <c r="G36" s="26" t="s">
        <v>14</v>
      </c>
      <c r="H36" s="26" t="s">
        <v>15</v>
      </c>
      <c r="I36" s="26" t="s">
        <v>16</v>
      </c>
      <c r="J36" s="26" t="s">
        <v>17</v>
      </c>
      <c r="K36" s="26" t="s">
        <v>18</v>
      </c>
      <c r="L36" s="26" t="s">
        <v>19</v>
      </c>
      <c r="M36" s="27" t="s">
        <v>20</v>
      </c>
      <c r="N36" s="28" t="s">
        <v>20</v>
      </c>
      <c r="O36" s="29" t="s">
        <v>21</v>
      </c>
      <c r="P36" s="26" t="s">
        <v>22</v>
      </c>
      <c r="Q36" s="26" t="s">
        <v>55</v>
      </c>
      <c r="R36" s="26" t="s">
        <v>23</v>
      </c>
      <c r="S36" s="30"/>
      <c r="T36" s="30"/>
      <c r="U36" s="30"/>
      <c r="V36" s="30"/>
      <c r="W36" s="30"/>
      <c r="X36" s="30"/>
      <c r="Y36" s="30"/>
      <c r="Z36" s="30"/>
      <c r="AA36" s="30"/>
      <c r="AB36" s="16"/>
      <c r="AC36" s="16"/>
      <c r="AD36" s="16"/>
    </row>
    <row r="37" spans="1:30" ht="27" customHeight="1" x14ac:dyDescent="0.25">
      <c r="B37" s="162" t="s">
        <v>59</v>
      </c>
      <c r="C37" s="68" t="s">
        <v>60</v>
      </c>
      <c r="D37" s="164">
        <v>2022</v>
      </c>
      <c r="E37" s="164" t="s">
        <v>85</v>
      </c>
      <c r="F37" s="164">
        <v>123456</v>
      </c>
      <c r="G37" s="164" t="s">
        <v>66</v>
      </c>
      <c r="H37" s="164" t="s">
        <v>67</v>
      </c>
      <c r="I37" s="164" t="s">
        <v>68</v>
      </c>
      <c r="J37" s="168" t="s">
        <v>61</v>
      </c>
      <c r="K37" s="170">
        <v>1</v>
      </c>
      <c r="L37" s="172" t="s">
        <v>68</v>
      </c>
      <c r="M37" s="69">
        <v>15000</v>
      </c>
      <c r="N37" s="70">
        <f>+M37</f>
        <v>15000</v>
      </c>
      <c r="O37" s="71">
        <v>9500</v>
      </c>
      <c r="P37" s="96" t="s">
        <v>62</v>
      </c>
      <c r="Q37" s="96" t="s">
        <v>63</v>
      </c>
      <c r="R37" s="77" t="s">
        <v>63</v>
      </c>
      <c r="S37" s="30"/>
      <c r="T37" s="30"/>
      <c r="U37" s="30"/>
      <c r="V37" s="30"/>
      <c r="W37" s="30"/>
      <c r="X37" s="30"/>
      <c r="Y37" s="30"/>
      <c r="Z37" s="30"/>
      <c r="AA37" s="30"/>
      <c r="AB37" s="16"/>
      <c r="AC37" s="16"/>
      <c r="AD37" s="16"/>
    </row>
    <row r="38" spans="1:30" hidden="1" x14ac:dyDescent="0.25">
      <c r="B38" s="163"/>
      <c r="C38" s="73"/>
      <c r="D38" s="165"/>
      <c r="E38" s="165"/>
      <c r="F38" s="165"/>
      <c r="G38" s="165"/>
      <c r="H38" s="165"/>
      <c r="I38" s="165"/>
      <c r="J38" s="169"/>
      <c r="K38" s="171"/>
      <c r="L38" s="173"/>
      <c r="M38" s="74">
        <f>IF(AND(D37=$D$11,E37=$S$11),M37*$U$11,IF(AND(D37=$D$11,E37=$S$12),M37*$U$12,IF(AND(D37=$D$11,E37=$S$13),M37*$U$13,IF(AND(D37=$D$11,E37=$S$14),M37*$U$14,IF(AND(D37=$D$11,E37=$S$15),M37*$U$15,IF(AND(D37=$D$11,E37=$S$16),M37*$U$16,IF(AND(D37=$D$12,E37=$S$11),M37*$W$11,IF(AND(D37=$D$12,E37=$S$12),M37*$W$12,IF(AND(D37=$D$12,E37=$S$13),M37*$W$13,IF(AND(D37=$D$12,E37=$S$14),M37*$W$14,IF(AND(D37=$D$12,E37=$S$15),M37*$W$15,IF(AND(D37=$D$12,E37=$S$16),M37*$W$16,IF(AND(D37=$D$13,E37=$S$11),M37*$Y$11,IF(AND(D37=$D$13,E37=$S$12),M37*$Y$12,IF(AND(D37=$D$13,E37=$S$13),M37*$Y$13,IF(AND(D37=$D$13,E37=$S$14),M37*$Y$14,IF(AND(D37=$D$13,E37=$S$15),M37*$Y$15,IF(AND(D37=$D$13,E37=$S$16),M37*$Y$16,IF(AND(D37=$D$14,E37=$S$11),M37*$AA$11,IF(AND(D37=$D$14,E37=$S$12),M37*$AA$12,IF(AND(D37=$D$14,E37=$S$13),M37*$AA$13,IF(AND(D37=$D$14,E37=$S$14),M37*$AA$14,IF(AND(D37=$D$14,E37=$S$15),M37*$AA$15,IF(AND(D37=$D$14,E37=$S$16),M37*$AA$16,IF(AND(D37=$D$15,E37=$S$11),M37*$AC$11,IF(AND(D37=$D$15,E37=$S$12),M37*$AC$12,IF(AND(D37=$D$15,E37=$S$13),M37*$AC$13,IF(AND(D37=$D$15,E37=$S$14),M37*$AC$14,IF(AND(D37=$D$15,E37=$S$15),M37*$AC$15,IF(AND(D37=$D$15,E37=$S$16),M37*$AC$16,IF(AND(D37=$D$16,E37=$S$11),M37*$AE$11,IF(AND(D37=$D$16,E37=$S$12),M37*$AE$12,IF(AND(D37=$D$16,E37=$S$13),M37*$AE$13,IF(AND(D37=$D$16,E37=$S$14),M37*$AE$14,IF(AND(D37=$D$16,E37=$S$15),M37*$AE$15,IF(AND(D37=$D$16,E37=$S$16),M37*$AE$16,IF(AND(D37=$D$17,E37=$S$11),M37*$AG$11,IF(AND(D37=$D$17,E37=$S$12),M37*$AG$12,IF(AND(D37=$D$17,E37=$S$13),M37*$AG$13,IF(AND(D37=$D$17,E37=$S$14),M37*$AG$14,IF(AND(D37=$D$17,E37=$S$15),M37*$AG$15,IF(AND(D37=$D$17,E37=$S$16),M37*$AG$16,0))))))))))))))))))))))))))))))))))))))))))</f>
        <v>11078.286558345641</v>
      </c>
      <c r="N38" s="75">
        <f>IF(AND(D37=$D$11,E37=$S$11),N37*$U$11*K37,IF(AND(D37=$D$11,E37=$S$12),N37*$U$12*K37,IF(AND(D37=$D$11,E37=$S$13),N37*$U$13*K37,IF(AND(D37=$D$11,E37=$S$14),N37*$U$14*K37,IF(AND(D37=$D$11,E37=$S$15),N37*$U$15*K37,IF(AND(D37=$D$11,E37=$S$16),N37*$U$16*K37,IF(AND(D37=$D$12,E37=$S$11),N37*$W$11*K37,IF(AND(D37=$D$12,E37=$S$12),N37*$W$12*K37,IF(AND(D37=$D$12,E37=$S$13),N37*$W$13*K37,IF(AND(D37=$D$12,E37=$S$14),N37*$W$14*K37,IF(AND(D37=$D$12,E37=$S$15),N37*$W$15*K37,IF(AND(D37=$D$12,E37=$S$16),N37*$W$16*K37,IF(AND(D37=$D$13,E37=$S$11),N37*$Y$11*K37,IF(AND(D37=$D$13,E37=$S$12),N37*$Y$12*K37,IF(AND(D37=$D$13,E37=$S$13),N37*$Y$13*K37,IF(AND(D37=$D$13,E37=$S$14),N37*$Y$14*K37,IF(AND(D37=$D$13,E37=$S$15),N37*$Y$15*K37,IF(AND(D37=$D$13,E37=$S$16),N37*$Y$16*K37,IF(AND(D37=$D$14,E37=$S$11),N37*$AA$11*K37,IF(AND(D37=$D$14,E37=$S$12),N37*$AA$12*K37,IF(AND(D37=$D$14,E37=$S$13),N37*$AA$13*K37,IF(AND(D37=$D$14,E37=$S$14),N37*$AA$14*K37,IF(AND(D37=$D$14,E37=$S$15),N37*$AA$15*K37,IF(AND(D37=$D$14,E37=$S$16),N37*$AA$16*K37,IF(AND(D37=$D$15,E37=$S$11),N37*$AC$11*K37,IF(AND(D37=$D$15,E37=$S$12),N37*$AC$12*K37,IF(AND(D37=$D$15,E37=$S$13),N37*$AC$13*K37,IF(AND(D37=$D$15,E37=$S$14),N37*$AC$14*K37,IF(AND(D37=$DE1037=$S$15),N37*$AC$15*K37,IF(AND(D37=$D$15,E37=$S$16),N37*$AC$16*K37,IF(AND(D37=$D$16,E37=$S$11),N37*$AE$11*K37,IF(AND(D37=$D$16,E37=$S$12),N37*$AE$12*K37,IF(AND(D37=$D$16,E37=$S$13),N37*$AE$13*K37,IF(AND(D37=$D$16,E37=$S$14),N37*$AE$14*K37,IF(AND(D37=$D$16,E37=$S$15),N37*$AE$15*K37,IF(AND(D37=$D$16,E37=$S$16),N37*$AE$16*K37,IF(AND(D37=$D$17,E37=$S$11),N37*$AG$11*K37,IF(AND(D37=$D$17,E37=$S$12),N37*$AG$12*K37,IF(AND(D37=$D$17,E37=$S$13),N37*$AG$13*K37,IF(AND(D37=$D$17,E37=$S$14),N37*$AG$14*K37,IF(AND(D37=$D$17,E37=$S$15),N37*$AG$15*K37,IF(AND(D37=$D$17,E37=$S$16),N37*$AG$16*K37,0))))))))))))))))))))))))))))))))))))))))))</f>
        <v>11078.286558345641</v>
      </c>
      <c r="O38" s="76">
        <f>IF(AND(D37=$D$11,E37=$S$11),O37*$U$11*K37,IF(AND(D37=$D$11,E37=$S$12),O37*$U$12*K37,IF(AND(D37=$D$11,E37=$S$13),O37*$U$13*K37,IF(AND(D37=$D$11,E37=$S$14),O37*$U$14*K37,IF(AND(D37=$D$11,E37=$S$15),O37*$U$15*K37,IF(AND(D37=$D$11,E37=$S$16),O37*$U$16*K37,IF(AND(D37=$D$12,E37=$S$11),O37*$W$11*K37,IF(AND(D37=$D$12,E37=$S$12),O37*$W$12*K37,IF(AND(D37=$D$12,E37=$S$13),O37*$W$13*K37,IF(AND(D37=$D$12,E37=$S$14),O37*$W$14*K37,IF(AND(D37=$D$12,E37=$S$15),O37*$W$15*K37,IF(AND(D37=$D$12,E37=$S$16),O37*$W$16*K37,IF(AND(D37=$D$13,E37=$S$11),O37*$Y$11*K37,IF(AND(D37=$D$13,E37=$S$12),O37*$Y$12*K37,IF(AND(D37=$D$13,E37=$S$13),O37*$Y$13*K37,IF(AND(D37=$D$13,E37=$S$14),O37*$Y$14*K37,IF(AND(D37=$D$13,E37=$S$15),O37*$Y$15*K37,IF(AND(D37=$D$13,E37=$S$16),O37*$Y$16*K37,IF(AND(D37=$D$14,E37=$S$11),O37*$AA$11*K37,IF(AND(D37=$D$14,E37=$S$12),O37*$AA$12*K37,IF(AND(D37=$D$14,E37=$S$13),O37*$AA$13*K37,IF(AND(D37=$D$14,E37=$S$14),O37*$AA$14*K37,IF(AND(D37=$D$14,E37=$S$15),O37*$AA$15*K37,IF(AND(D37=$D$14,E37=$S$16),O37*$AA$16*K37,IF(AND(D37=$D$15,E37=$S$11),O37*$AC$11*K37,IF(AND(D37=$D$15,E37=$S$12),O37*$AC$12*K37,IF(AND(D37=$D$15,E37=$S$13),O37*$AC$13*K37,IF(AND(D37=$D$15,E37=$S$14),O37*$AC$14*K37,IF(AND(D37=$DE1037=$S$15),O37*$AC$15*K37,IF(AND(D37=$D$15,E37=$S$16),O37*$AC$16*K37,IF(AND(D37=$D$16,E37=$S$11),O37*$AE$11*K37,IF(AND(D37=$D$16,E37=$S$12),O37*$AE$12*K37,IF(AND(D37=$D$16,E37=$S$13),O37*$AE$13*K37,IF(AND(D37=$D$16,E37=$S$14),O37*$AE$14*K37,IF(AND(D37=$D$16,E37=$S$15),O37*$AE$15*K37,IF(AND(D37=$D$16,E37=$S$16),O37*$AE$16*K37,IF(AND(D37=$D$17,E37=$S$11),O37*$AG$11*K37,IF(AND(D37=$D$17,E37=$S$12),O37*$AG$12*K37,IF(AND(D37=$D$17,E37=$S$13),O37*$AG$13*K37,IF(AND(D37=$D$17,E37=$S$14),O37*$AG$14*K37,IF(AND(D37=$D$17,E37=$S$15),O37*$AG$15*K37,IF(AND(D37=$D$17,E37=$S$16),O37*$AG$16*K37,0))))))))))))))))))))))))))))))))))))))))))</f>
        <v>7016.2481536189061</v>
      </c>
      <c r="P38" s="96"/>
      <c r="Q38" s="96"/>
      <c r="R38" s="96"/>
      <c r="S38" s="94"/>
      <c r="T38" s="30"/>
      <c r="U38" s="30"/>
      <c r="V38" s="30"/>
      <c r="W38" s="30"/>
      <c r="X38" s="30"/>
      <c r="Y38" s="30"/>
      <c r="Z38" s="30"/>
      <c r="AA38" s="30"/>
      <c r="AB38" s="16"/>
      <c r="AC38" s="16"/>
      <c r="AD38" s="16"/>
    </row>
    <row r="39" spans="1:30" x14ac:dyDescent="0.25">
      <c r="A39" s="158">
        <v>1</v>
      </c>
      <c r="B39" s="158"/>
      <c r="C39" s="160"/>
      <c r="D39" s="148">
        <v>2022</v>
      </c>
      <c r="E39" s="148" t="s">
        <v>85</v>
      </c>
      <c r="F39" s="148"/>
      <c r="G39" s="148"/>
      <c r="H39" s="148"/>
      <c r="I39" s="148"/>
      <c r="J39" s="152"/>
      <c r="K39" s="154"/>
      <c r="L39" s="150"/>
      <c r="M39" s="95">
        <v>1</v>
      </c>
      <c r="N39" s="95"/>
      <c r="O39" s="95"/>
      <c r="P39" s="148"/>
      <c r="Q39" s="148"/>
      <c r="R39" s="150"/>
      <c r="S39" s="31"/>
      <c r="T39" s="31"/>
      <c r="U39" s="31"/>
      <c r="V39" s="31"/>
      <c r="W39" s="31"/>
      <c r="X39" s="31"/>
      <c r="Y39" s="31"/>
      <c r="Z39" s="16"/>
      <c r="AA39" s="16"/>
      <c r="AB39" s="32"/>
      <c r="AC39" s="32"/>
      <c r="AD39" s="32"/>
    </row>
    <row r="40" spans="1:30" ht="14.25" customHeight="1" x14ac:dyDescent="0.25">
      <c r="A40" s="159"/>
      <c r="B40" s="159"/>
      <c r="C40" s="161"/>
      <c r="D40" s="149"/>
      <c r="E40" s="149"/>
      <c r="F40" s="149"/>
      <c r="G40" s="149"/>
      <c r="H40" s="149"/>
      <c r="I40" s="149"/>
      <c r="J40" s="153"/>
      <c r="K40" s="155"/>
      <c r="L40" s="151"/>
      <c r="M40" s="93">
        <f>IF(AND(D39=$D$11,E39=$S$11),M39*$U$11,IF(AND(D39=$D$11,E39=$S$12),M39*$U$12,IF(AND(D39=$D$11,E39=$S$13),M39*$U$13,IF(AND(D39=$D$11,E39=$S$14),M39*$U$14,IF(AND(D39=$D$11,E39=$S$15),M39*$U$15,IF(AND(D39=$D$11,E39=$S$16),M39*$U$16,IF(AND(D39=$D$12,E39=$S$11),M39*$W$11,IF(AND(D39=$D$12,E39=$S$12),M39*$W$12,IF(AND(D39=$D$12,E39=$S$13),M39*$W$13,IF(AND(D39=$D$12,E39=$S$14),M39*$W$14,IF(AND(D39=$D$12,E39=$S$15),M39*$W$15,IF(AND(D39=$D$12,E39=$S$16),M39*$W$16,IF(AND(D39=$D$13,E39=$S$11),M39*$Y$11,IF(AND(D39=$D$13,E39=$S$12),M39*$Y$12,IF(AND(D39=$D$13,E39=$S$13),M39*$Y$13,IF(AND(D39=$D$13,E39=$S$14),M39*$Y$14,IF(AND(D39=$D$13,E39=$S$15),M39*$Y$15,IF(AND(D39=$D$13,E39=$S$16),M39*$Y$16,IF(AND(D39=$D$14,E39=$S$11),M39*$AA$11,IF(AND(D39=$D$14,E39=$S$12),M39*$AA$12,IF(AND(D39=$D$14,E39=$S$13),M39*$AA$13,IF(AND(D39=$D$14,E39=$S$14),M39*$AA$14,IF(AND(D39=$D$14,E39=$S$15),M39*$AA$15,IF(AND(D39=$D$14,E39=$S$16),M39*$AA$16,IF(AND(D39=$D$15,E39=$S$11),M39*$AC$11,IF(AND(D39=$D$15,E39=$S$12),M39*$AC$12,IF(AND(D39=$D$15,E39=$S$13),M39*$AC$13,IF(AND(D39=$D$15,E39=$S$14),M39*$AC$14,IF(AND(D39=$D$15,E39=$S$15),M39*$AC$15,IF(AND(D39=$D$15,E39=$S$16),M39*$AC$16,IF(AND(D39=$D$16,E39=$S$11),M39*$AE$11,IF(AND(D39=$D$16,E39=$S$12),M39*$AE$12,IF(AND(D39=$D$16,E39=$S$13),M39*$AE$13,IF(AND(D39=$D$16,E39=$S$14),M39*$AE$14,IF(AND(D39=$D$16,E39=$S$15),M39*$AE$15,IF(AND(D39=$D$16,E39=$S$16),M39*$AE$16,IF(AND(D39=$D$17,E39=$S$11),M39*$AG$11,IF(AND(D39=$D$17,E39=$S$12),M39*$AG$12,IF(AND(D39=$D$17,E39=$S$13),M39*$AG$13,IF(AND(D39=$D$17,E39=$S$14),M39*$AG$14,IF(AND(D39=$D$17,E39=$S$15),M39*$AG$15,IF(AND(D39=$D$17,E39=$S$16),M39*$AG$16,0))))))))))))))))))))))))))))))))))))))))))</f>
        <v>0.73855243722304276</v>
      </c>
      <c r="N40" s="34">
        <f>IF(AND(D39=$D$11,E39=$S$11),N39*$U$11*K39,IF(AND(D39=$D$11,E39=$S$12),N39*$U$12*K39,IF(AND(D39=$D$11,E39=$S$13),N39*$U$13*K39,IF(AND(D39=$D$11,E39=$S$14),N39*$U$14*K39,IF(AND(D39=$D$11,E39=$S$15),N39*$U$15*K39,IF(AND(D39=$D$11,E39=$S$16),N39*$U$16*K39,IF(AND(D39=$D$12,E39=$S$11),N39*$W$11*K39,IF(AND(D39=$D$12,E39=$S$12),N39*$W$12*K39,IF(AND(D39=$D$12,E39=$S$13),N39*$W$13*K39,IF(AND(D39=$D$12,E39=$S$14),N39*$W$14*K39,IF(AND(D39=$D$12,E39=$S$15),N39*$W$15*K39,IF(AND(D39=$D$12,E39=$S$16),N39*$W$16*K39,IF(AND(D39=$D$13,E39=$S$11),N39*$Y$11*K39,IF(AND(D39=$D$13,E39=$S$12),N39*$Y$12*K39,IF(AND(D39=$D$13,E39=$S$13),N39*$Y$13*K39,IF(AND(D39=$D$13,E39=$S$14),N39*$Y$14*K39,IF(AND(D39=$D$13,E39=$S$15),N39*$Y$15*K39,IF(AND(D39=$D$13,E39=$S$16),N39*$Y$16*K39,IF(AND(D39=$D$14,E39=$S$11),N39*$AA$11*K39,IF(AND(D39=$D$14,E39=$S$12),N39*$AA$12*K39,IF(AND(D39=$D$14,E39=$S$13),N39*$AA$13*K39,IF(AND(D39=$D$14,E39=$S$14),N39*$AA$14*K39,IF(AND(D39=$D$14,E39=$S$15),N39*$AA$15*K39,IF(AND(D39=$D$14,E39=$S$16),N39*$AA$16*K39,IF(AND(D39=$D$15,E39=$S$11),N39*$AC$11*K39,IF(AND(D39=$D$15,E39=$S$12),N39*$AC$12*K39,IF(AND(D39=$D$15,E39=$S$13),N39*$AC$13*K39,IF(AND(D39=$D$15,E39=$S$14),N39*$AC$14*K39,IF(AND(D39=$DE1039=$S$15),N39*$AC$15*K39,IF(AND(D39=$D$15,E39=$S$16),N39*$AC$16*K39,IF(AND(D39=$D$16,E39=$S$11),N39*$AE$11*K39,IF(AND(D39=$D$16,E39=$S$12),N39*$AE$12*K39,IF(AND(D39=$D$16,E39=$S$13),N39*$AE$13*K39,IF(AND(D39=$D$16,E39=$S$14),N39*$AE$14*K39,IF(AND(D39=$D$16,E39=$S$15),N39*$AE$15*K39,IF(AND(D39=$D$16,E39=$S$16),N39*$AE$16*K39,IF(AND(D39=$D$17,E39=$S$11),N39*$AG$11*K39,IF(AND(D39=$D$17,E39=$S$12),N39*$AG$12*K39,IF(AND(D39=$D$17,E39=$S$13),N39*$AG$13*K39,IF(AND(D39=$D$17,E39=$S$14),N39*$AG$14*K39,IF(AND(D39=$D$17,E39=$S$15),N39*$AG$15*K39,IF(AND(D39=$D$17,E39=$S$16),N39*$AG$16*K39,0))))))))))))))))))))))))))))))))))))))))))</f>
        <v>0</v>
      </c>
      <c r="O40" s="58">
        <f>IF(AND(D39=$D$11,E39=$S$11),O39*$U$11*K39,IF(AND(D39=$D$11,E39=$S$12),O39*$U$12*K39,IF(AND(D39=$D$11,E39=$S$13),O39*$U$13*K39,IF(AND(D39=$D$11,E39=$S$14),O39*$U$14*K39,IF(AND(D39=$D$11,E39=$S$15),O39*$U$15*K39,IF(AND(D39=$D$11,E39=$S$16),O39*$U$16*K39,IF(AND(D39=$D$12,E39=$S$11),O39*$W$11*K39,IF(AND(D39=$D$12,E39=$S$12),O39*$W$12*K39,IF(AND(D39=$D$12,E39=$S$13),O39*$W$13*K39,IF(AND(D39=$D$12,E39=$S$14),O39*$W$14*K39,IF(AND(D39=$D$12,E39=$S$15),O39*$W$15*K39,IF(AND(D39=$D$12,E39=$S$16),O39*$W$16*K39,IF(AND(D39=$D$13,E39=$S$11),O39*$Y$11*K39,IF(AND(D39=$D$13,E39=$S$12),O39*$Y$12*K39,IF(AND(D39=$D$13,E39=$S$13),O39*$Y$13*K39,IF(AND(D39=$D$13,E39=$S$14),O39*$Y$14*K39,IF(AND(D39=$D$13,E39=$S$15),O39*$Y$15*K39,IF(AND(D39=$D$13,E39=$S$16),O39*$Y$16*K39,IF(AND(D39=$D$14,E39=$S$11),O39*$AA$11*K39,IF(AND(D39=$D$14,E39=$S$12),O39*$AA$12*K39,IF(AND(D39=$D$14,E39=$S$13),O39*$AA$13*K39,IF(AND(D39=$D$14,E39=$S$14),O39*$AA$14*K39,IF(AND(D39=$D$14,E39=$S$15),O39*$AA$15*K39,IF(AND(D39=$D$14,E39=$S$16),O39*$AA$16*K39,IF(AND(D39=$D$15,E39=$S$11),O39*$AC$11*K39,IF(AND(D39=$D$15,E39=$S$12),O39*$AC$12*K39,IF(AND(D39=$D$15,E39=$S$13),O39*$AC$13*K39,IF(AND(D39=$D$15,E39=$S$14),O39*$AC$14*K39,IF(AND(D39=$DE1039=$S$15),O39*$AC$15*K39,IF(AND(D39=$D$15,E39=$S$16),O39*$AC$16*K39,IF(AND(D39=$D$16,E39=$S$11),O39*$AE$11*K39,IF(AND(D39=$D$16,E39=$S$12),O39*$AE$12*K39,IF(AND(D39=$D$16,E39=$S$13),O39*$AE$13*K39,IF(AND(D39=$D$16,E39=$S$14),O39*$AE$14*K39,IF(AND(D39=$D$16,E39=$S$15),O39*$AE$15*K39,IF(AND(D39=$D$16,E39=$S$16),O39*$AE$16*K39,IF(AND(D39=$D$17,E39=$S$11),O39*$AG$11*K39,IF(AND(D39=$D$17,E39=$S$12),O39*$AG$12*K39,IF(AND(D39=$D$17,E39=$S$13),O39*$AG$13*K39,IF(AND(D39=$D$17,E39=$S$14),O39*$AG$14*K39,IF(AND(D39=$D$17,E39=$S$15),O39*$AG$15*K39,IF(AND(D39=$D$17,E39=$S$16),O39*$AG$16*K39,0))))))))))))))))))))))))))))))))))))))))))</f>
        <v>0</v>
      </c>
      <c r="P40" s="149"/>
      <c r="Q40" s="149"/>
      <c r="R40" s="151"/>
      <c r="S40" s="31"/>
      <c r="T40" s="31"/>
      <c r="U40" s="31"/>
      <c r="V40" s="31"/>
      <c r="W40" s="31"/>
      <c r="X40" s="31"/>
      <c r="Y40" s="31"/>
      <c r="Z40" s="16"/>
      <c r="AA40" s="16"/>
      <c r="AB40" s="32"/>
      <c r="AC40" s="32"/>
      <c r="AD40" s="32"/>
    </row>
    <row r="41" spans="1:30" x14ac:dyDescent="0.25">
      <c r="A41" s="158">
        <v>2</v>
      </c>
      <c r="B41" s="158"/>
      <c r="C41" s="160"/>
      <c r="D41" s="148"/>
      <c r="E41" s="148"/>
      <c r="F41" s="148"/>
      <c r="G41" s="148"/>
      <c r="H41" s="148"/>
      <c r="I41" s="148"/>
      <c r="J41" s="152"/>
      <c r="K41" s="154"/>
      <c r="L41" s="150"/>
      <c r="M41" s="95"/>
      <c r="N41" s="95"/>
      <c r="O41" s="95"/>
      <c r="P41" s="148"/>
      <c r="Q41" s="148"/>
      <c r="R41" s="150"/>
      <c r="S41" s="31"/>
      <c r="T41" s="31"/>
      <c r="U41" s="31"/>
      <c r="V41" s="31"/>
      <c r="W41" s="31"/>
      <c r="X41" s="31"/>
      <c r="Y41" s="31"/>
      <c r="Z41" s="35"/>
      <c r="AA41" s="35"/>
      <c r="AB41" s="32"/>
      <c r="AC41" s="32"/>
      <c r="AD41" s="32"/>
    </row>
    <row r="42" spans="1:30" ht="15" hidden="1" customHeight="1" x14ac:dyDescent="0.25">
      <c r="A42" s="159"/>
      <c r="B42" s="159"/>
      <c r="C42" s="161"/>
      <c r="D42" s="149"/>
      <c r="E42" s="149"/>
      <c r="F42" s="149"/>
      <c r="G42" s="149"/>
      <c r="H42" s="149"/>
      <c r="I42" s="149"/>
      <c r="J42" s="153"/>
      <c r="K42" s="155"/>
      <c r="L42" s="151"/>
      <c r="M42" s="33">
        <f>IF(AND(D41=$D$11,E41=$S$11),M41*$U$11,IF(AND(D41=$D$11,E41=$S$12),M41*$U$12,IF(AND(D41=$D$11,E41=$S$13),M41*$U$13,IF(AND(D41=$D$11,E41=$S$14),M41*$U$14,IF(AND(D41=$D$11,E41=$S$15),M41*$U$15,IF(AND(D41=$D$11,E41=$S$16),M41*$U$16,IF(AND(D41=$D$12,E41=$S$11),M41*$W$11,IF(AND(D41=$D$12,E41=$S$12),M41*$W$12,IF(AND(D41=$D$12,E41=$S$13),M41*$W$13,IF(AND(D41=$D$12,E41=$S$14),M41*$W$14,IF(AND(D41=$D$12,E41=$S$15),M41*$W$15,IF(AND(D41=$D$12,E41=$S$16),M41*$W$16,IF(AND(D41=$D$13,E41=$S$11),M41*$Y$11,IF(AND(D41=$D$13,E41=$S$12),M41*$Y$12,IF(AND(D41=$D$13,E41=$S$13),M41*$Y$13,IF(AND(D41=$D$13,E41=$S$14),M41*$Y$14,IF(AND(D41=$D$13,E41=$S$15),M41*$Y$15,IF(AND(D41=$D$13,E41=$S$16),M41*$Y$16,IF(AND(D41=$D$14,E41=$S$11),M41*$AA$11,IF(AND(D41=$D$14,E41=$S$12),M41*$AA$12,IF(AND(D41=$D$14,E41=$S$13),M41*$AA$13,IF(AND(D41=$D$14,E41=$S$14),M41*$AA$14,IF(AND(D41=$D$14,E41=$S$15),M41*$AA$15,IF(AND(D41=$D$14,E41=$S$16),M41*$AA$16,IF(AND(D41=$D$15,E41=$S$11),M41*$AC$11,IF(AND(D41=$D$15,E41=$S$12),M41*$AC$12,IF(AND(D41=$D$15,E41=$S$13),M41*$AC$13,IF(AND(D41=$D$15,E41=$S$14),M41*$AC$14,IF(AND(D41=$D$15,E41=$S$15),M41*$AC$15,IF(AND(D41=$D$15,E41=$S$16),M41*$AC$16,IF(AND(D41=$D$16,E41=$S$11),M41*$AE$11,IF(AND(D41=$D$16,E41=$S$12),M41*$AE$12,IF(AND(D41=$D$16,E41=$S$13),M41*$AE$13,IF(AND(D41=$D$16,E41=$S$14),M41*$AE$14,IF(AND(D41=$D$16,E41=$S$15),M41*$AE$15,IF(AND(D41=$D$16,E41=$S$16),M41*$AE$16,IF(AND(D41=$D$17,E41=$S$11),M41*$AG$11,IF(AND(D41=$D$17,E41=$S$12),M41*$AG$12,IF(AND(D41=$D$17,E41=$S$13),M41*$AG$13,IF(AND(D41=$D$17,E41=$S$14),M41*$AG$14,IF(AND(D41=$D$17,E41=$S$15),M41*$AG$15,IF(AND(D41=$D$17,E41=$S$16),M41*$AG$16,0))))))))))))))))))))))))))))))))))))))))))</f>
        <v>0</v>
      </c>
      <c r="N42" s="34">
        <f>IF(AND(D41=$D$11,E41=$S$11),N41*$U$11*K41,IF(AND(D41=$D$11,E41=$S$12),N41*$U$12*K41,IF(AND(D41=$D$11,E41=$S$13),N41*$U$13*K41,IF(AND(D41=$D$11,E41=$S$14),N41*$U$14*K41,IF(AND(D41=$D$11,E41=$S$15),N41*$U$15*K41,IF(AND(D41=$D$11,E41=$S$16),N41*$U$16*K41,IF(AND(D41=$D$12,E41=$S$11),N41*$W$11*K41,IF(AND(D41=$D$12,E41=$S$12),N41*$W$12*K41,IF(AND(D41=$D$12,E41=$S$13),N41*$W$13*K41,IF(AND(D41=$D$12,E41=$S$14),N41*$W$14*K41,IF(AND(D41=$D$12,E41=$S$15),N41*$W$15*K41,IF(AND(D41=$D$12,E41=$S$16),N41*$W$16*K41,IF(AND(D41=$D$13,E41=$S$11),N41*$Y$11*K41,IF(AND(D41=$D$13,E41=$S$12),N41*$Y$12*K41,IF(AND(D41=$D$13,E41=$S$13),N41*$Y$13*K41,IF(AND(D41=$D$13,E41=$S$14),N41*$Y$14*K41,IF(AND(D41=$D$13,E41=$S$15),N41*$Y$15*K41,IF(AND(D41=$D$13,E41=$S$16),N41*$Y$16*K41,IF(AND(D41=$D$14,E41=$S$11),N41*$AA$11*K41,IF(AND(D41=$D$14,E41=$S$12),N41*$AA$12*K41,IF(AND(D41=$D$14,E41=$S$13),N41*$AA$13*K41,IF(AND(D41=$D$14,E41=$S$14),N41*$AA$14*K41,IF(AND(D41=$D$14,E41=$S$15),N41*$AA$15*K41,IF(AND(D41=$D$14,E41=$S$16),N41*$AA$16*K41,IF(AND(D41=$D$15,E41=$S$11),N41*$AC$11*K41,IF(AND(D41=$D$15,E41=$S$12),N41*$AC$12*K41,IF(AND(D41=$D$15,E41=$S$13),N41*$AC$13*K41,IF(AND(D41=$D$15,E41=$S$14),N41*$AC$14*K41,IF(AND(D41=$DE1041=$S$15),N41*$AC$15*K41,IF(AND(D41=$D$15,E41=$S$16),N41*$AC$16*K41,IF(AND(D41=$D$16,E41=$S$11),N41*$AE$11*K41,IF(AND(D41=$D$16,E41=$S$12),N41*$AE$12*K41,IF(AND(D41=$D$16,E41=$S$13),N41*$AE$13*K41,IF(AND(D41=$D$16,E41=$S$14),N41*$AE$14*K41,IF(AND(D41=$D$16,E41=$S$15),N41*$AE$15*K41,IF(AND(D41=$D$16,E41=$S$16),N41*$AE$16*K41,IF(AND(D41=$D$17,E41=$S$11),N41*$AG$11*K41,IF(AND(D41=$D$17,E41=$S$12),N41*$AG$12*K41,IF(AND(D41=$D$17,E41=$S$13),N41*$AG$13*K41,IF(AND(D41=$D$17,E41=$S$14),N41*$AG$14*K41,IF(AND(D41=$D$17,E41=$S$15),N41*$AG$15*K41,IF(AND(D41=$D$17,E41=$S$16),N41*$AG$16*K41,0))))))))))))))))))))))))))))))))))))))))))</f>
        <v>0</v>
      </c>
      <c r="O42" s="58">
        <f>IF(AND(D41=$D$11,E41=$S$11),O41*$U$11*K41,IF(AND(D41=$D$11,E41=$S$12),O41*$U$12*K41,IF(AND(D41=$D$11,E41=$S$13),O41*$U$13*K41,IF(AND(D41=$D$11,E41=$S$14),O41*$U$14*K41,IF(AND(D41=$D$11,E41=$S$15),O41*$U$15*K41,IF(AND(D41=$D$11,E41=$S$16),O41*$U$16*K41,IF(AND(D41=$D$12,E41=$S$11),O41*$W$11*K41,IF(AND(D41=$D$12,E41=$S$12),O41*$W$12*K41,IF(AND(D41=$D$12,E41=$S$13),O41*$W$13*K41,IF(AND(D41=$D$12,E41=$S$14),O41*$W$14*K41,IF(AND(D41=$D$12,E41=$S$15),O41*$W$15*K41,IF(AND(D41=$D$12,E41=$S$16),O41*$W$16*K41,IF(AND(D41=$D$13,E41=$S$11),O41*$Y$11*K41,IF(AND(D41=$D$13,E41=$S$12),O41*$Y$12*K41,IF(AND(D41=$D$13,E41=$S$13),O41*$Y$13*K41,IF(AND(D41=$D$13,E41=$S$14),O41*$Y$14*K41,IF(AND(D41=$D$13,E41=$S$15),O41*$Y$15*K41,IF(AND(D41=$D$13,E41=$S$16),O41*$Y$16*K41,IF(AND(D41=$D$14,E41=$S$11),O41*$AA$11*K41,IF(AND(D41=$D$14,E41=$S$12),O41*$AA$12*K41,IF(AND(D41=$D$14,E41=$S$13),O41*$AA$13*K41,IF(AND(D41=$D$14,E41=$S$14),O41*$AA$14*K41,IF(AND(D41=$D$14,E41=$S$15),O41*$AA$15*K41,IF(AND(D41=$D$14,E41=$S$16),O41*$AA$16*K41,IF(AND(D41=$D$15,E41=$S$11),O41*$AC$11*K41,IF(AND(D41=$D$15,E41=$S$12),O41*$AC$12*K41,IF(AND(D41=$D$15,E41=$S$13),O41*$AC$13*K41,IF(AND(D41=$D$15,E41=$S$14),O41*$AC$14*K41,IF(AND(D41=$DE1041=$S$15),O41*$AC$15*K41,IF(AND(D41=$D$15,E41=$S$16),O41*$AC$16*K41,IF(AND(D41=$D$16,E41=$S$11),O41*$AE$11*K41,IF(AND(D41=$D$16,E41=$S$12),O41*$AE$12*K41,IF(AND(D41=$D$16,E41=$S$13),O41*$AE$13*K41,IF(AND(D41=$D$16,E41=$S$14),O41*$AE$14*K41,IF(AND(D41=$D$16,E41=$S$15),O41*$AE$15*K41,IF(AND(D41=$D$16,E41=$S$16),O41*$AE$16*K41,IF(AND(D41=$D$17,E41=$S$11),O41*$AG$11*K41,IF(AND(D41=$D$17,E41=$S$12),O41*$AG$12*K41,IF(AND(D41=$D$17,E41=$S$13),O41*$AG$13*K41,IF(AND(D41=$D$17,E41=$S$14),O41*$AG$14*K41,IF(AND(D41=$D$17,E41=$S$15),O41*$AG$15*K41,IF(AND(D41=$D$17,E41=$S$16),O41*$AG$16*K41,0))))))))))))))))))))))))))))))))))))))))))</f>
        <v>0</v>
      </c>
      <c r="P42" s="149"/>
      <c r="Q42" s="149"/>
      <c r="R42" s="151"/>
      <c r="S42" s="31"/>
      <c r="T42" s="31"/>
      <c r="U42" s="31"/>
      <c r="V42" s="31"/>
      <c r="W42" s="31"/>
      <c r="X42" s="31"/>
      <c r="Y42" s="31"/>
      <c r="Z42" s="36"/>
      <c r="AA42" s="36"/>
      <c r="AB42" s="32"/>
      <c r="AC42" s="32"/>
      <c r="AD42" s="32"/>
    </row>
    <row r="43" spans="1:30" x14ac:dyDescent="0.25">
      <c r="A43" s="158">
        <v>3</v>
      </c>
      <c r="B43" s="158"/>
      <c r="C43" s="160"/>
      <c r="D43" s="148"/>
      <c r="E43" s="148"/>
      <c r="F43" s="148"/>
      <c r="G43" s="148"/>
      <c r="H43" s="148"/>
      <c r="I43" s="148"/>
      <c r="J43" s="152"/>
      <c r="K43" s="154"/>
      <c r="L43" s="150"/>
      <c r="M43" s="95"/>
      <c r="N43" s="95"/>
      <c r="O43" s="95"/>
      <c r="P43" s="148"/>
      <c r="Q43" s="148"/>
      <c r="R43" s="150"/>
      <c r="S43" s="31"/>
      <c r="T43" s="31"/>
      <c r="U43" s="31"/>
      <c r="V43" s="31"/>
      <c r="W43" s="31"/>
      <c r="X43" s="31"/>
      <c r="Y43" s="31"/>
      <c r="Z43" s="35"/>
      <c r="AA43" s="35"/>
      <c r="AB43" s="32"/>
      <c r="AC43" s="32"/>
      <c r="AD43" s="32"/>
    </row>
    <row r="44" spans="1:30" ht="15" hidden="1" customHeight="1" x14ac:dyDescent="0.25">
      <c r="A44" s="159"/>
      <c r="B44" s="159"/>
      <c r="C44" s="161"/>
      <c r="D44" s="149"/>
      <c r="E44" s="149"/>
      <c r="F44" s="149"/>
      <c r="G44" s="149"/>
      <c r="H44" s="149"/>
      <c r="I44" s="149"/>
      <c r="J44" s="153"/>
      <c r="K44" s="155"/>
      <c r="L44" s="151"/>
      <c r="M44" s="33">
        <f>IF(AND(D43=$D$11,E43=$S$11),M43*$U$11,IF(AND(D43=$D$11,E43=$S$12),M43*$U$12,IF(AND(D43=$D$11,E43=$S$13),M43*$U$13,IF(AND(D43=$D$11,E43=$S$14),M43*$U$14,IF(AND(D43=$D$11,E43=$S$15),M43*$U$15,IF(AND(D43=$D$11,E43=$S$16),M43*$U$16,IF(AND(D43=$D$12,E43=$S$11),M43*$W$11,IF(AND(D43=$D$12,E43=$S$12),M43*$W$12,IF(AND(D43=$D$12,E43=$S$13),M43*$W$13,IF(AND(D43=$D$12,E43=$S$14),M43*$W$14,IF(AND(D43=$D$12,E43=$S$15),M43*$W$15,IF(AND(D43=$D$12,E43=$S$16),M43*$W$16,IF(AND(D43=$D$13,E43=$S$11),M43*$Y$11,IF(AND(D43=$D$13,E43=$S$12),M43*$Y$12,IF(AND(D43=$D$13,E43=$S$13),M43*$Y$13,IF(AND(D43=$D$13,E43=$S$14),M43*$Y$14,IF(AND(D43=$D$13,E43=$S$15),M43*$Y$15,IF(AND(D43=$D$13,E43=$S$16),M43*$Y$16,IF(AND(D43=$D$14,E43=$S$11),M43*$AA$11,IF(AND(D43=$D$14,E43=$S$12),M43*$AA$12,IF(AND(D43=$D$14,E43=$S$13),M43*$AA$13,IF(AND(D43=$D$14,E43=$S$14),M43*$AA$14,IF(AND(D43=$D$14,E43=$S$15),M43*$AA$15,IF(AND(D43=$D$14,E43=$S$16),M43*$AA$16,IF(AND(D43=$D$15,E43=$S$11),M43*$AC$11,IF(AND(D43=$D$15,E43=$S$12),M43*$AC$12,IF(AND(D43=$D$15,E43=$S$13),M43*$AC$13,IF(AND(D43=$D$15,E43=$S$14),M43*$AC$14,IF(AND(D43=$D$15,E43=$S$15),M43*$AC$15,IF(AND(D43=$D$15,E43=$S$16),M43*$AC$16,IF(AND(D43=$D$16,E43=$S$11),M43*$AE$11,IF(AND(D43=$D$16,E43=$S$12),M43*$AE$12,IF(AND(D43=$D$16,E43=$S$13),M43*$AE$13,IF(AND(D43=$D$16,E43=$S$14),M43*$AE$14,IF(AND(D43=$D$16,E43=$S$15),M43*$AE$15,IF(AND(D43=$D$16,E43=$S$16),M43*$AE$16,IF(AND(D43=$D$17,E43=$S$11),M43*$AG$11,IF(AND(D43=$D$17,E43=$S$12),M43*$AG$12,IF(AND(D43=$D$17,E43=$S$13),M43*$AG$13,IF(AND(D43=$D$17,E43=$S$14),M43*$AG$14,IF(AND(D43=$D$17,E43=$S$15),M43*$AG$15,IF(AND(D43=$D$17,E43=$S$16),M43*$AG$16,0))))))))))))))))))))))))))))))))))))))))))</f>
        <v>0</v>
      </c>
      <c r="N44" s="34">
        <f>IF(AND(D43=$D$11,E43=$S$11),N43*$U$11*K43,IF(AND(D43=$D$11,E43=$S$12),N43*$U$12*K43,IF(AND(D43=$D$11,E43=$S$13),N43*$U$13*K43,IF(AND(D43=$D$11,E43=$S$14),N43*$U$14*K43,IF(AND(D43=$D$11,E43=$S$15),N43*$U$15*K43,IF(AND(D43=$D$11,E43=$S$16),N43*$U$16*K43,IF(AND(D43=$D$12,E43=$S$11),N43*$W$11*K43,IF(AND(D43=$D$12,E43=$S$12),N43*$W$12*K43,IF(AND(D43=$D$12,E43=$S$13),N43*$W$13*K43,IF(AND(D43=$D$12,E43=$S$14),N43*$W$14*K43,IF(AND(D43=$D$12,E43=$S$15),N43*$W$15*K43,IF(AND(D43=$D$12,E43=$S$16),N43*$W$16*K43,IF(AND(D43=$D$13,E43=$S$11),N43*$Y$11*K43,IF(AND(D43=$D$13,E43=$S$12),N43*$Y$12*K43,IF(AND(D43=$D$13,E43=$S$13),N43*$Y$13*K43,IF(AND(D43=$D$13,E43=$S$14),N43*$Y$14*K43,IF(AND(D43=$D$13,E43=$S$15),N43*$Y$15*K43,IF(AND(D43=$D$13,E43=$S$16),N43*$Y$16*K43,IF(AND(D43=$D$14,E43=$S$11),N43*$AA$11*K43,IF(AND(D43=$D$14,E43=$S$12),N43*$AA$12*K43,IF(AND(D43=$D$14,E43=$S$13),N43*$AA$13*K43,IF(AND(D43=$D$14,E43=$S$14),N43*$AA$14*K43,IF(AND(D43=$D$14,E43=$S$15),N43*$AA$15*K43,IF(AND(D43=$D$14,E43=$S$16),N43*$AA$16*K43,IF(AND(D43=$D$15,E43=$S$11),N43*$AC$11*K43,IF(AND(D43=$D$15,E43=$S$12),N43*$AC$12*K43,IF(AND(D43=$D$15,E43=$S$13),N43*$AC$13*K43,IF(AND(D43=$D$15,E43=$S$14),N43*$AC$14*K43,IF(AND(D43=$DE1043=$S$15),N43*$AC$15*K43,IF(AND(D43=$D$15,E43=$S$16),N43*$AC$16*K43,IF(AND(D43=$D$16,E43=$S$11),N43*$AE$11*K43,IF(AND(D43=$D$16,E43=$S$12),N43*$AE$12*K43,IF(AND(D43=$D$16,E43=$S$13),N43*$AE$13*K43,IF(AND(D43=$D$16,E43=$S$14),N43*$AE$14*K43,IF(AND(D43=$D$16,E43=$S$15),N43*$AE$15*K43,IF(AND(D43=$D$16,E43=$S$16),N43*$AE$16*K43,IF(AND(D43=$D$17,E43=$S$11),N43*$AG$11*K43,IF(AND(D43=$D$17,E43=$S$12),N43*$AG$12*K43,IF(AND(D43=$D$17,E43=$S$13),N43*$AG$13*K43,IF(AND(D43=$D$17,E43=$S$14),N43*$AG$14*K43,IF(AND(D43=$D$17,E43=$S$15),N43*$AG$15*K43,IF(AND(D43=$D$17,E43=$S$16),N43*$AG$16*K43,0))))))))))))))))))))))))))))))))))))))))))</f>
        <v>0</v>
      </c>
      <c r="O44" s="58">
        <f>IF(AND(D43=$D$11,E43=$S$11),O43*$U$11*K43,IF(AND(D43=$D$11,E43=$S$12),O43*$U$12*K43,IF(AND(D43=$D$11,E43=$S$13),O43*$U$13*K43,IF(AND(D43=$D$11,E43=$S$14),O43*$U$14*K43,IF(AND(D43=$D$11,E43=$S$15),O43*$U$15*K43,IF(AND(D43=$D$11,E43=$S$16),O43*$U$16*K43,IF(AND(D43=$D$12,E43=$S$11),O43*$W$11*K43,IF(AND(D43=$D$12,E43=$S$12),O43*$W$12*K43,IF(AND(D43=$D$12,E43=$S$13),O43*$W$13*K43,IF(AND(D43=$D$12,E43=$S$14),O43*$W$14*K43,IF(AND(D43=$D$12,E43=$S$15),O43*$W$15*K43,IF(AND(D43=$D$12,E43=$S$16),O43*$W$16*K43,IF(AND(D43=$D$13,E43=$S$11),O43*$Y$11*K43,IF(AND(D43=$D$13,E43=$S$12),O43*$Y$12*K43,IF(AND(D43=$D$13,E43=$S$13),O43*$Y$13*K43,IF(AND(D43=$D$13,E43=$S$14),O43*$Y$14*K43,IF(AND(D43=$D$13,E43=$S$15),O43*$Y$15*K43,IF(AND(D43=$D$13,E43=$S$16),O43*$Y$16*K43,IF(AND(D43=$D$14,E43=$S$11),O43*$AA$11*K43,IF(AND(D43=$D$14,E43=$S$12),O43*$AA$12*K43,IF(AND(D43=$D$14,E43=$S$13),O43*$AA$13*K43,IF(AND(D43=$D$14,E43=$S$14),O43*$AA$14*K43,IF(AND(D43=$D$14,E43=$S$15),O43*$AA$15*K43,IF(AND(D43=$D$14,E43=$S$16),O43*$AA$16*K43,IF(AND(D43=$D$15,E43=$S$11),O43*$AC$11*K43,IF(AND(D43=$D$15,E43=$S$12),O43*$AC$12*K43,IF(AND(D43=$D$15,E43=$S$13),O43*$AC$13*K43,IF(AND(D43=$D$15,E43=$S$14),O43*$AC$14*K43,IF(AND(D43=$DE1043=$S$15),O43*$AC$15*K43,IF(AND(D43=$D$15,E43=$S$16),O43*$AC$16*K43,IF(AND(D43=$D$16,E43=$S$11),O43*$AE$11*K43,IF(AND(D43=$D$16,E43=$S$12),O43*$AE$12*K43,IF(AND(D43=$D$16,E43=$S$13),O43*$AE$13*K43,IF(AND(D43=$D$16,E43=$S$14),O43*$AE$14*K43,IF(AND(D43=$D$16,E43=$S$15),O43*$AE$15*K43,IF(AND(D43=$D$16,E43=$S$16),O43*$AE$16*K43,IF(AND(D43=$D$17,E43=$S$11),O43*$AG$11*K43,IF(AND(D43=$D$17,E43=$S$12),O43*$AG$12*K43,IF(AND(D43=$D$17,E43=$S$13),O43*$AG$13*K43,IF(AND(D43=$D$17,E43=$S$14),O43*$AG$14*K43,IF(AND(D43=$D$17,E43=$S$15),O43*$AG$15*K43,IF(AND(D43=$D$17,E43=$S$16),O43*$AG$16*K43,0))))))))))))))))))))))))))))))))))))))))))</f>
        <v>0</v>
      </c>
      <c r="P44" s="149"/>
      <c r="Q44" s="149"/>
      <c r="R44" s="151"/>
      <c r="S44" s="31"/>
      <c r="T44" s="31"/>
      <c r="U44" s="31"/>
      <c r="V44" s="31"/>
      <c r="W44" s="31"/>
      <c r="X44" s="31"/>
      <c r="Y44" s="31"/>
      <c r="Z44" s="36"/>
      <c r="AA44" s="36"/>
      <c r="AB44" s="32"/>
      <c r="AC44" s="32"/>
      <c r="AD44" s="32"/>
    </row>
    <row r="45" spans="1:30" x14ac:dyDescent="0.25">
      <c r="A45" s="158">
        <v>4</v>
      </c>
      <c r="B45" s="158"/>
      <c r="C45" s="160"/>
      <c r="D45" s="148"/>
      <c r="E45" s="148"/>
      <c r="F45" s="148"/>
      <c r="G45" s="148"/>
      <c r="H45" s="148"/>
      <c r="I45" s="148"/>
      <c r="J45" s="152"/>
      <c r="K45" s="154"/>
      <c r="L45" s="150"/>
      <c r="M45" s="95"/>
      <c r="N45" s="95"/>
      <c r="O45" s="95"/>
      <c r="P45" s="148"/>
      <c r="Q45" s="148"/>
      <c r="R45" s="150"/>
      <c r="S45" s="31"/>
      <c r="T45" s="31"/>
      <c r="U45" s="31"/>
      <c r="V45" s="31"/>
      <c r="W45" s="31"/>
      <c r="X45" s="31"/>
      <c r="Y45" s="31"/>
      <c r="Z45" s="35"/>
      <c r="AA45" s="35"/>
      <c r="AB45" s="32"/>
      <c r="AC45" s="32"/>
      <c r="AD45" s="32"/>
    </row>
    <row r="46" spans="1:30" ht="15" hidden="1" customHeight="1" x14ac:dyDescent="0.25">
      <c r="A46" s="159"/>
      <c r="B46" s="159"/>
      <c r="C46" s="161"/>
      <c r="D46" s="149"/>
      <c r="E46" s="149"/>
      <c r="F46" s="149"/>
      <c r="G46" s="149"/>
      <c r="H46" s="149"/>
      <c r="I46" s="149"/>
      <c r="J46" s="153"/>
      <c r="K46" s="155"/>
      <c r="L46" s="151"/>
      <c r="M46" s="33">
        <f>IF(AND(D45=$D$11,E45=$S$11),M45*$U$11,IF(AND(D45=$D$11,E45=$S$12),M45*$U$12,IF(AND(D45=$D$11,E45=$S$13),M45*$U$13,IF(AND(D45=$D$11,E45=$S$14),M45*$U$14,IF(AND(D45=$D$11,E45=$S$15),M45*$U$15,IF(AND(D45=$D$11,E45=$S$16),M45*$U$16,IF(AND(D45=$D$12,E45=$S$11),M45*$W$11,IF(AND(D45=$D$12,E45=$S$12),M45*$W$12,IF(AND(D45=$D$12,E45=$S$13),M45*$W$13,IF(AND(D45=$D$12,E45=$S$14),M45*$W$14,IF(AND(D45=$D$12,E45=$S$15),M45*$W$15,IF(AND(D45=$D$12,E45=$S$16),M45*$W$16,IF(AND(D45=$D$13,E45=$S$11),M45*$Y$11,IF(AND(D45=$D$13,E45=$S$12),M45*$Y$12,IF(AND(D45=$D$13,E45=$S$13),M45*$Y$13,IF(AND(D45=$D$13,E45=$S$14),M45*$Y$14,IF(AND(D45=$D$13,E45=$S$15),M45*$Y$15,IF(AND(D45=$D$13,E45=$S$16),M45*$Y$16,IF(AND(D45=$D$14,E45=$S$11),M45*$AA$11,IF(AND(D45=$D$14,E45=$S$12),M45*$AA$12,IF(AND(D45=$D$14,E45=$S$13),M45*$AA$13,IF(AND(D45=$D$14,E45=$S$14),M45*$AA$14,IF(AND(D45=$D$14,E45=$S$15),M45*$AA$15,IF(AND(D45=$D$14,E45=$S$16),M45*$AA$16,IF(AND(D45=$D$15,E45=$S$11),M45*$AC$11,IF(AND(D45=$D$15,E45=$S$12),M45*$AC$12,IF(AND(D45=$D$15,E45=$S$13),M45*$AC$13,IF(AND(D45=$D$15,E45=$S$14),M45*$AC$14,IF(AND(D45=$D$15,E45=$S$15),M45*$AC$15,IF(AND(D45=$D$15,E45=$S$16),M45*$AC$16,IF(AND(D45=$D$16,E45=$S$11),M45*$AE$11,IF(AND(D45=$D$16,E45=$S$12),M45*$AE$12,IF(AND(D45=$D$16,E45=$S$13),M45*$AE$13,IF(AND(D45=$D$16,E45=$S$14),M45*$AE$14,IF(AND(D45=$D$16,E45=$S$15),M45*$AE$15,IF(AND(D45=$D$16,E45=$S$16),M45*$AE$16,IF(AND(D45=$D$17,E45=$S$11),M45*$AG$11,IF(AND(D45=$D$17,E45=$S$12),M45*$AG$12,IF(AND(D45=$D$17,E45=$S$13),M45*$AG$13,IF(AND(D45=$D$17,E45=$S$14),M45*$AG$14,IF(AND(D45=$D$17,E45=$S$15),M45*$AG$15,IF(AND(D45=$D$17,E45=$S$16),M45*$AG$16,0))))))))))))))))))))))))))))))))))))))))))</f>
        <v>0</v>
      </c>
      <c r="N46" s="34">
        <f>IF(AND(D45=$D$11,E45=$S$11),N45*$U$11*K45,IF(AND(D45=$D$11,E45=$S$12),N45*$U$12*K45,IF(AND(D45=$D$11,E45=$S$13),N45*$U$13*K45,IF(AND(D45=$D$11,E45=$S$14),N45*$U$14*K45,IF(AND(D45=$D$11,E45=$S$15),N45*$U$15*K45,IF(AND(D45=$D$11,E45=$S$16),N45*$U$16*K45,IF(AND(D45=$D$12,E45=$S$11),N45*$W$11*K45,IF(AND(D45=$D$12,E45=$S$12),N45*$W$12*K45,IF(AND(D45=$D$12,E45=$S$13),N45*$W$13*K45,IF(AND(D45=$D$12,E45=$S$14),N45*$W$14*K45,IF(AND(D45=$D$12,E45=$S$15),N45*$W$15*K45,IF(AND(D45=$D$12,E45=$S$16),N45*$W$16*K45,IF(AND(D45=$D$13,E45=$S$11),N45*$Y$11*K45,IF(AND(D45=$D$13,E45=$S$12),N45*$Y$12*K45,IF(AND(D45=$D$13,E45=$S$13),N45*$Y$13*K45,IF(AND(D45=$D$13,E45=$S$14),N45*$Y$14*K45,IF(AND(D45=$D$13,E45=$S$15),N45*$Y$15*K45,IF(AND(D45=$D$13,E45=$S$16),N45*$Y$16*K45,IF(AND(D45=$D$14,E45=$S$11),N45*$AA$11*K45,IF(AND(D45=$D$14,E45=$S$12),N45*$AA$12*K45,IF(AND(D45=$D$14,E45=$S$13),N45*$AA$13*K45,IF(AND(D45=$D$14,E45=$S$14),N45*$AA$14*K45,IF(AND(D45=$D$14,E45=$S$15),N45*$AA$15*K45,IF(AND(D45=$D$14,E45=$S$16),N45*$AA$16*K45,IF(AND(D45=$D$15,E45=$S$11),N45*$AC$11*K45,IF(AND(D45=$D$15,E45=$S$12),N45*$AC$12*K45,IF(AND(D45=$D$15,E45=$S$13),N45*$AC$13*K45,IF(AND(D45=$D$15,E45=$S$14),N45*$AC$14*K45,IF(AND(D45=$DE1045=$S$15),N45*$AC$15*K45,IF(AND(D45=$D$15,E45=$S$16),N45*$AC$16*K45,IF(AND(D45=$D$16,E45=$S$11),N45*$AE$11*K45,IF(AND(D45=$D$16,E45=$S$12),N45*$AE$12*K45,IF(AND(D45=$D$16,E45=$S$13),N45*$AE$13*K45,IF(AND(D45=$D$16,E45=$S$14),N45*$AE$14*K45,IF(AND(D45=$D$16,E45=$S$15),N45*$AE$15*K45,IF(AND(D45=$D$16,E45=$S$16),N45*$AE$16*K45,IF(AND(D45=$D$17,E45=$S$11),N45*$AG$11*K45,IF(AND(D45=$D$17,E45=$S$12),N45*$AG$12*K45,IF(AND(D45=$D$17,E45=$S$13),N45*$AG$13*K45,IF(AND(D45=$D$17,E45=$S$14),N45*$AG$14*K45,IF(AND(D45=$D$17,E45=$S$15),N45*$AG$15*K45,IF(AND(D45=$D$17,E45=$S$16),N45*$AG$16*K45,0))))))))))))))))))))))))))))))))))))))))))</f>
        <v>0</v>
      </c>
      <c r="O46" s="58">
        <f>IF(AND(D45=$D$11,E45=$S$11),O45*$U$11*K45,IF(AND(D45=$D$11,E45=$S$12),O45*$U$12*K45,IF(AND(D45=$D$11,E45=$S$13),O45*$U$13*K45,IF(AND(D45=$D$11,E45=$S$14),O45*$U$14*K45,IF(AND(D45=$D$11,E45=$S$15),O45*$U$15*K45,IF(AND(D45=$D$11,E45=$S$16),O45*$U$16*K45,IF(AND(D45=$D$12,E45=$S$11),O45*$W$11*K45,IF(AND(D45=$D$12,E45=$S$12),O45*$W$12*K45,IF(AND(D45=$D$12,E45=$S$13),O45*$W$13*K45,IF(AND(D45=$D$12,E45=$S$14),O45*$W$14*K45,IF(AND(D45=$D$12,E45=$S$15),O45*$W$15*K45,IF(AND(D45=$D$12,E45=$S$16),O45*$W$16*K45,IF(AND(D45=$D$13,E45=$S$11),O45*$Y$11*K45,IF(AND(D45=$D$13,E45=$S$12),O45*$Y$12*K45,IF(AND(D45=$D$13,E45=$S$13),O45*$Y$13*K45,IF(AND(D45=$D$13,E45=$S$14),O45*$Y$14*K45,IF(AND(D45=$D$13,E45=$S$15),O45*$Y$15*K45,IF(AND(D45=$D$13,E45=$S$16),O45*$Y$16*K45,IF(AND(D45=$D$14,E45=$S$11),O45*$AA$11*K45,IF(AND(D45=$D$14,E45=$S$12),O45*$AA$12*K45,IF(AND(D45=$D$14,E45=$S$13),O45*$AA$13*K45,IF(AND(D45=$D$14,E45=$S$14),O45*$AA$14*K45,IF(AND(D45=$D$14,E45=$S$15),O45*$AA$15*K45,IF(AND(D45=$D$14,E45=$S$16),O45*$AA$16*K45,IF(AND(D45=$D$15,E45=$S$11),O45*$AC$11*K45,IF(AND(D45=$D$15,E45=$S$12),O45*$AC$12*K45,IF(AND(D45=$D$15,E45=$S$13),O45*$AC$13*K45,IF(AND(D45=$D$15,E45=$S$14),O45*$AC$14*K45,IF(AND(D45=$DE1045=$S$15),O45*$AC$15*K45,IF(AND(D45=$D$15,E45=$S$16),O45*$AC$16*K45,IF(AND(D45=$D$16,E45=$S$11),O45*$AE$11*K45,IF(AND(D45=$D$16,E45=$S$12),O45*$AE$12*K45,IF(AND(D45=$D$16,E45=$S$13),O45*$AE$13*K45,IF(AND(D45=$D$16,E45=$S$14),O45*$AE$14*K45,IF(AND(D45=$D$16,E45=$S$15),O45*$AE$15*K45,IF(AND(D45=$D$16,E45=$S$16),O45*$AE$16*K45,IF(AND(D45=$D$17,E45=$S$11),O45*$AG$11*K45,IF(AND(D45=$D$17,E45=$S$12),O45*$AG$12*K45,IF(AND(D45=$D$17,E45=$S$13),O45*$AG$13*K45,IF(AND(D45=$D$17,E45=$S$14),O45*$AG$14*K45,IF(AND(D45=$D$17,E45=$S$15),O45*$AG$15*K45,IF(AND(D45=$D$17,E45=$S$16),O45*$AG$16*K45,0))))))))))))))))))))))))))))))))))))))))))</f>
        <v>0</v>
      </c>
      <c r="P46" s="149"/>
      <c r="Q46" s="149"/>
      <c r="R46" s="151"/>
      <c r="S46" s="31"/>
      <c r="T46" s="31"/>
      <c r="U46" s="31"/>
      <c r="V46" s="31"/>
      <c r="W46" s="31"/>
      <c r="X46" s="31"/>
      <c r="Y46" s="31"/>
      <c r="Z46" s="36"/>
      <c r="AA46" s="36"/>
      <c r="AB46" s="32"/>
      <c r="AC46" s="32"/>
      <c r="AD46" s="32"/>
    </row>
    <row r="47" spans="1:30" x14ac:dyDescent="0.25">
      <c r="A47" s="158">
        <v>5</v>
      </c>
      <c r="B47" s="158"/>
      <c r="C47" s="160"/>
      <c r="D47" s="148"/>
      <c r="E47" s="148"/>
      <c r="F47" s="148"/>
      <c r="G47" s="148"/>
      <c r="H47" s="148"/>
      <c r="I47" s="148"/>
      <c r="J47" s="152"/>
      <c r="K47" s="154"/>
      <c r="L47" s="150"/>
      <c r="M47" s="95"/>
      <c r="N47" s="95"/>
      <c r="O47" s="95"/>
      <c r="P47" s="148"/>
      <c r="Q47" s="148"/>
      <c r="R47" s="150"/>
      <c r="S47" s="31"/>
      <c r="T47" s="31"/>
      <c r="U47" s="31"/>
      <c r="V47" s="31"/>
      <c r="W47" s="31"/>
      <c r="X47" s="31"/>
      <c r="Y47" s="31"/>
      <c r="Z47" s="35"/>
      <c r="AA47" s="35"/>
      <c r="AB47" s="32"/>
      <c r="AC47" s="32"/>
      <c r="AD47" s="32"/>
    </row>
    <row r="48" spans="1:30" ht="15" hidden="1" customHeight="1" x14ac:dyDescent="0.25">
      <c r="A48" s="159"/>
      <c r="B48" s="159"/>
      <c r="C48" s="161"/>
      <c r="D48" s="149"/>
      <c r="E48" s="149"/>
      <c r="F48" s="149"/>
      <c r="G48" s="149"/>
      <c r="H48" s="149"/>
      <c r="I48" s="149"/>
      <c r="J48" s="153"/>
      <c r="K48" s="155"/>
      <c r="L48" s="151"/>
      <c r="M48" s="33">
        <f>IF(AND(D47=$D$11,E47=$S$11),M47*$U$11,IF(AND(D47=$D$11,E47=$S$12),M47*$U$12,IF(AND(D47=$D$11,E47=$S$13),M47*$U$13,IF(AND(D47=$D$11,E47=$S$14),M47*$U$14,IF(AND(D47=$D$11,E47=$S$15),M47*$U$15,IF(AND(D47=$D$11,E47=$S$16),M47*$U$16,IF(AND(D47=$D$12,E47=$S$11),M47*$W$11,IF(AND(D47=$D$12,E47=$S$12),M47*$W$12,IF(AND(D47=$D$12,E47=$S$13),M47*$W$13,IF(AND(D47=$D$12,E47=$S$14),M47*$W$14,IF(AND(D47=$D$12,E47=$S$15),M47*$W$15,IF(AND(D47=$D$12,E47=$S$16),M47*$W$16,IF(AND(D47=$D$13,E47=$S$11),M47*$Y$11,IF(AND(D47=$D$13,E47=$S$12),M47*$Y$12,IF(AND(D47=$D$13,E47=$S$13),M47*$Y$13,IF(AND(D47=$D$13,E47=$S$14),M47*$Y$14,IF(AND(D47=$D$13,E47=$S$15),M47*$Y$15,IF(AND(D47=$D$13,E47=$S$16),M47*$Y$16,IF(AND(D47=$D$14,E47=$S$11),M47*$AA$11,IF(AND(D47=$D$14,E47=$S$12),M47*$AA$12,IF(AND(D47=$D$14,E47=$S$13),M47*$AA$13,IF(AND(D47=$D$14,E47=$S$14),M47*$AA$14,IF(AND(D47=$D$14,E47=$S$15),M47*$AA$15,IF(AND(D47=$D$14,E47=$S$16),M47*$AA$16,IF(AND(D47=$D$15,E47=$S$11),M47*$AC$11,IF(AND(D47=$D$15,E47=$S$12),M47*$AC$12,IF(AND(D47=$D$15,E47=$S$13),M47*$AC$13,IF(AND(D47=$D$15,E47=$S$14),M47*$AC$14,IF(AND(D47=$D$15,E47=$S$15),M47*$AC$15,IF(AND(D47=$D$15,E47=$S$16),M47*$AC$16,IF(AND(D47=$D$16,E47=$S$11),M47*$AE$11,IF(AND(D47=$D$16,E47=$S$12),M47*$AE$12,IF(AND(D47=$D$16,E47=$S$13),M47*$AE$13,IF(AND(D47=$D$16,E47=$S$14),M47*$AE$14,IF(AND(D47=$D$16,E47=$S$15),M47*$AE$15,IF(AND(D47=$D$16,E47=$S$16),M47*$AE$16,IF(AND(D47=$D$17,E47=$S$11),M47*$AG$11,IF(AND(D47=$D$17,E47=$S$12),M47*$AG$12,IF(AND(D47=$D$17,E47=$S$13),M47*$AG$13,IF(AND(D47=$D$17,E47=$S$14),M47*$AG$14,IF(AND(D47=$D$17,E47=$S$15),M47*$AG$15,IF(AND(D47=$D$17,E47=$S$16),M47*$AG$16,0))))))))))))))))))))))))))))))))))))))))))</f>
        <v>0</v>
      </c>
      <c r="N48" s="34">
        <f>IF(AND(D47=$D$11,E47=$S$11),N47*$U$11*K47,IF(AND(D47=$D$11,E47=$S$12),N47*$U$12*K47,IF(AND(D47=$D$11,E47=$S$13),N47*$U$13*K47,IF(AND(D47=$D$11,E47=$S$14),N47*$U$14*K47,IF(AND(D47=$D$11,E47=$S$15),N47*$U$15*K47,IF(AND(D47=$D$11,E47=$S$16),N47*$U$16*K47,IF(AND(D47=$D$12,E47=$S$11),N47*$W$11*K47,IF(AND(D47=$D$12,E47=$S$12),N47*$W$12*K47,IF(AND(D47=$D$12,E47=$S$13),N47*$W$13*K47,IF(AND(D47=$D$12,E47=$S$14),N47*$W$14*K47,IF(AND(D47=$D$12,E47=$S$15),N47*$W$15*K47,IF(AND(D47=$D$12,E47=$S$16),N47*$W$16*K47,IF(AND(D47=$D$13,E47=$S$11),N47*$Y$11*K47,IF(AND(D47=$D$13,E47=$S$12),N47*$Y$12*K47,IF(AND(D47=$D$13,E47=$S$13),N47*$Y$13*K47,IF(AND(D47=$D$13,E47=$S$14),N47*$Y$14*K47,IF(AND(D47=$D$13,E47=$S$15),N47*$Y$15*K47,IF(AND(D47=$D$13,E47=$S$16),N47*$Y$16*K47,IF(AND(D47=$D$14,E47=$S$11),N47*$AA$11*K47,IF(AND(D47=$D$14,E47=$S$12),N47*$AA$12*K47,IF(AND(D47=$D$14,E47=$S$13),N47*$AA$13*K47,IF(AND(D47=$D$14,E47=$S$14),N47*$AA$14*K47,IF(AND(D47=$D$14,E47=$S$15),N47*$AA$15*K47,IF(AND(D47=$D$14,E47=$S$16),N47*$AA$16*K47,IF(AND(D47=$D$15,E47=$S$11),N47*$AC$11*K47,IF(AND(D47=$D$15,E47=$S$12),N47*$AC$12*K47,IF(AND(D47=$D$15,E47=$S$13),N47*$AC$13*K47,IF(AND(D47=$D$15,E47=$S$14),N47*$AC$14*K47,IF(AND(D47=$DE1047=$S$15),N47*$AC$15*K47,IF(AND(D47=$D$15,E47=$S$16),N47*$AC$16*K47,IF(AND(D47=$D$16,E47=$S$11),N47*$AE$11*K47,IF(AND(D47=$D$16,E47=$S$12),N47*$AE$12*K47,IF(AND(D47=$D$16,E47=$S$13),N47*$AE$13*K47,IF(AND(D47=$D$16,E47=$S$14),N47*$AE$14*K47,IF(AND(D47=$D$16,E47=$S$15),N47*$AE$15*K47,IF(AND(D47=$D$16,E47=$S$16),N47*$AE$16*K47,IF(AND(D47=$D$17,E47=$S$11),N47*$AG$11*K47,IF(AND(D47=$D$17,E47=$S$12),N47*$AG$12*K47,IF(AND(D47=$D$17,E47=$S$13),N47*$AG$13*K47,IF(AND(D47=$D$17,E47=$S$14),N47*$AG$14*K47,IF(AND(D47=$D$17,E47=$S$15),N47*$AG$15*K47,IF(AND(D47=$D$17,E47=$S$16),N47*$AG$16*K47,0))))))))))))))))))))))))))))))))))))))))))</f>
        <v>0</v>
      </c>
      <c r="O48" s="58">
        <f>IF(AND(D47=$D$11,E47=$S$11),O47*$U$11*K47,IF(AND(D47=$D$11,E47=$S$12),O47*$U$12*K47,IF(AND(D47=$D$11,E47=$S$13),O47*$U$13*K47,IF(AND(D47=$D$11,E47=$S$14),O47*$U$14*K47,IF(AND(D47=$D$11,E47=$S$15),O47*$U$15*K47,IF(AND(D47=$D$11,E47=$S$16),O47*$U$16*K47,IF(AND(D47=$D$12,E47=$S$11),O47*$W$11*K47,IF(AND(D47=$D$12,E47=$S$12),O47*$W$12*K47,IF(AND(D47=$D$12,E47=$S$13),O47*$W$13*K47,IF(AND(D47=$D$12,E47=$S$14),O47*$W$14*K47,IF(AND(D47=$D$12,E47=$S$15),O47*$W$15*K47,IF(AND(D47=$D$12,E47=$S$16),O47*$W$16*K47,IF(AND(D47=$D$13,E47=$S$11),O47*$Y$11*K47,IF(AND(D47=$D$13,E47=$S$12),O47*$Y$12*K47,IF(AND(D47=$D$13,E47=$S$13),O47*$Y$13*K47,IF(AND(D47=$D$13,E47=$S$14),O47*$Y$14*K47,IF(AND(D47=$D$13,E47=$S$15),O47*$Y$15*K47,IF(AND(D47=$D$13,E47=$S$16),O47*$Y$16*K47,IF(AND(D47=$D$14,E47=$S$11),O47*$AA$11*K47,IF(AND(D47=$D$14,E47=$S$12),O47*$AA$12*K47,IF(AND(D47=$D$14,E47=$S$13),O47*$AA$13*K47,IF(AND(D47=$D$14,E47=$S$14),O47*$AA$14*K47,IF(AND(D47=$D$14,E47=$S$15),O47*$AA$15*K47,IF(AND(D47=$D$14,E47=$S$16),O47*$AA$16*K47,IF(AND(D47=$D$15,E47=$S$11),O47*$AC$11*K47,IF(AND(D47=$D$15,E47=$S$12),O47*$AC$12*K47,IF(AND(D47=$D$15,E47=$S$13),O47*$AC$13*K47,IF(AND(D47=$D$15,E47=$S$14),O47*$AC$14*K47,IF(AND(D47=$DE1047=$S$15),O47*$AC$15*K47,IF(AND(D47=$D$15,E47=$S$16),O47*$AC$16*K47,IF(AND(D47=$D$16,E47=$S$11),O47*$AE$11*K47,IF(AND(D47=$D$16,E47=$S$12),O47*$AE$12*K47,IF(AND(D47=$D$16,E47=$S$13),O47*$AE$13*K47,IF(AND(D47=$D$16,E47=$S$14),O47*$AE$14*K47,IF(AND(D47=$D$16,E47=$S$15),O47*$AE$15*K47,IF(AND(D47=$D$16,E47=$S$16),O47*$AE$16*K47,IF(AND(D47=$D$17,E47=$S$11),O47*$AG$11*K47,IF(AND(D47=$D$17,E47=$S$12),O47*$AG$12*K47,IF(AND(D47=$D$17,E47=$S$13),O47*$AG$13*K47,IF(AND(D47=$D$17,E47=$S$14),O47*$AG$14*K47,IF(AND(D47=$D$17,E47=$S$15),O47*$AG$15*K47,IF(AND(D47=$D$17,E47=$S$16),O47*$AG$16*K47,0))))))))))))))))))))))))))))))))))))))))))</f>
        <v>0</v>
      </c>
      <c r="P48" s="149"/>
      <c r="Q48" s="149"/>
      <c r="R48" s="151"/>
      <c r="S48" s="31"/>
      <c r="T48" s="31"/>
      <c r="U48" s="31"/>
      <c r="V48" s="31"/>
      <c r="W48" s="31"/>
      <c r="X48" s="31"/>
      <c r="Y48" s="31"/>
      <c r="Z48" s="36"/>
      <c r="AA48" s="36"/>
      <c r="AB48" s="32"/>
      <c r="AC48" s="32"/>
      <c r="AD48" s="32"/>
    </row>
    <row r="49" spans="1:30" x14ac:dyDescent="0.25">
      <c r="A49" s="158">
        <v>6</v>
      </c>
      <c r="B49" s="158"/>
      <c r="C49" s="160"/>
      <c r="D49" s="148"/>
      <c r="E49" s="148"/>
      <c r="F49" s="148"/>
      <c r="G49" s="148"/>
      <c r="H49" s="148"/>
      <c r="I49" s="148"/>
      <c r="J49" s="152"/>
      <c r="K49" s="154"/>
      <c r="L49" s="150"/>
      <c r="M49" s="95"/>
      <c r="N49" s="95"/>
      <c r="O49" s="95"/>
      <c r="P49" s="148"/>
      <c r="Q49" s="148"/>
      <c r="R49" s="150"/>
      <c r="S49" s="31"/>
      <c r="T49" s="31"/>
      <c r="U49" s="31"/>
      <c r="V49" s="31"/>
      <c r="W49" s="31"/>
      <c r="X49" s="31"/>
      <c r="Y49" s="31"/>
      <c r="Z49" s="35"/>
      <c r="AA49" s="35"/>
      <c r="AB49" s="32"/>
      <c r="AC49" s="32"/>
      <c r="AD49" s="32"/>
    </row>
    <row r="50" spans="1:30" ht="15" hidden="1" customHeight="1" x14ac:dyDescent="0.25">
      <c r="A50" s="159"/>
      <c r="B50" s="159"/>
      <c r="C50" s="161"/>
      <c r="D50" s="149"/>
      <c r="E50" s="149"/>
      <c r="F50" s="149"/>
      <c r="G50" s="149"/>
      <c r="H50" s="149"/>
      <c r="I50" s="149"/>
      <c r="J50" s="153"/>
      <c r="K50" s="155"/>
      <c r="L50" s="151"/>
      <c r="M50" s="33">
        <f>IF(AND(D49=$D$11,E49=$S$11),M49*$U$11,IF(AND(D49=$D$11,E49=$S$12),M49*$U$12,IF(AND(D49=$D$11,E49=$S$13),M49*$U$13,IF(AND(D49=$D$11,E49=$S$14),M49*$U$14,IF(AND(D49=$D$11,E49=$S$15),M49*$U$15,IF(AND(D49=$D$11,E49=$S$16),M49*$U$16,IF(AND(D49=$D$12,E49=$S$11),M49*$W$11,IF(AND(D49=$D$12,E49=$S$12),M49*$W$12,IF(AND(D49=$D$12,E49=$S$13),M49*$W$13,IF(AND(D49=$D$12,E49=$S$14),M49*$W$14,IF(AND(D49=$D$12,E49=$S$15),M49*$W$15,IF(AND(D49=$D$12,E49=$S$16),M49*$W$16,IF(AND(D49=$D$13,E49=$S$11),M49*$Y$11,IF(AND(D49=$D$13,E49=$S$12),M49*$Y$12,IF(AND(D49=$D$13,E49=$S$13),M49*$Y$13,IF(AND(D49=$D$13,E49=$S$14),M49*$Y$14,IF(AND(D49=$D$13,E49=$S$15),M49*$Y$15,IF(AND(D49=$D$13,E49=$S$16),M49*$Y$16,IF(AND(D49=$D$14,E49=$S$11),M49*$AA$11,IF(AND(D49=$D$14,E49=$S$12),M49*$AA$12,IF(AND(D49=$D$14,E49=$S$13),M49*$AA$13,IF(AND(D49=$D$14,E49=$S$14),M49*$AA$14,IF(AND(D49=$D$14,E49=$S$15),M49*$AA$15,IF(AND(D49=$D$14,E49=$S$16),M49*$AA$16,IF(AND(D49=$D$15,E49=$S$11),M49*$AC$11,IF(AND(D49=$D$15,E49=$S$12),M49*$AC$12,IF(AND(D49=$D$15,E49=$S$13),M49*$AC$13,IF(AND(D49=$D$15,E49=$S$14),M49*$AC$14,IF(AND(D49=$D$15,E49=$S$15),M49*$AC$15,IF(AND(D49=$D$15,E49=$S$16),M49*$AC$16,IF(AND(D49=$D$16,E49=$S$11),M49*$AE$11,IF(AND(D49=$D$16,E49=$S$12),M49*$AE$12,IF(AND(D49=$D$16,E49=$S$13),M49*$AE$13,IF(AND(D49=$D$16,E49=$S$14),M49*$AE$14,IF(AND(D49=$D$16,E49=$S$15),M49*$AE$15,IF(AND(D49=$D$16,E49=$S$16),M49*$AE$16,IF(AND(D49=$D$17,E49=$S$11),M49*$AG$11,IF(AND(D49=$D$17,E49=$S$12),M49*$AG$12,IF(AND(D49=$D$17,E49=$S$13),M49*$AG$13,IF(AND(D49=$D$17,E49=$S$14),M49*$AG$14,IF(AND(D49=$D$17,E49=$S$15),M49*$AG$15,IF(AND(D49=$D$17,E49=$S$16),M49*$AG$16,0))))))))))))))))))))))))))))))))))))))))))</f>
        <v>0</v>
      </c>
      <c r="N50" s="34">
        <f>IF(AND(D49=$D$11,E49=$S$11),N49*$U$11*K49,IF(AND(D49=$D$11,E49=$S$12),N49*$U$12*K49,IF(AND(D49=$D$11,E49=$S$13),N49*$U$13*K49,IF(AND(D49=$D$11,E49=$S$14),N49*$U$14*K49,IF(AND(D49=$D$11,E49=$S$15),N49*$U$15*K49,IF(AND(D49=$D$11,E49=$S$16),N49*$U$16*K49,IF(AND(D49=$D$12,E49=$S$11),N49*$W$11*K49,IF(AND(D49=$D$12,E49=$S$12),N49*$W$12*K49,IF(AND(D49=$D$12,E49=$S$13),N49*$W$13*K49,IF(AND(D49=$D$12,E49=$S$14),N49*$W$14*K49,IF(AND(D49=$D$12,E49=$S$15),N49*$W$15*K49,IF(AND(D49=$D$12,E49=$S$16),N49*$W$16*K49,IF(AND(D49=$D$13,E49=$S$11),N49*$Y$11*K49,IF(AND(D49=$D$13,E49=$S$12),N49*$Y$12*K49,IF(AND(D49=$D$13,E49=$S$13),N49*$Y$13*K49,IF(AND(D49=$D$13,E49=$S$14),N49*$Y$14*K49,IF(AND(D49=$D$13,E49=$S$15),N49*$Y$15*K49,IF(AND(D49=$D$13,E49=$S$16),N49*$Y$16*K49,IF(AND(D49=$D$14,E49=$S$11),N49*$AA$11*K49,IF(AND(D49=$D$14,E49=$S$12),N49*$AA$12*K49,IF(AND(D49=$D$14,E49=$S$13),N49*$AA$13*K49,IF(AND(D49=$D$14,E49=$S$14),N49*$AA$14*K49,IF(AND(D49=$D$14,E49=$S$15),N49*$AA$15*K49,IF(AND(D49=$D$14,E49=$S$16),N49*$AA$16*K49,IF(AND(D49=$D$15,E49=$S$11),N49*$AC$11*K49,IF(AND(D49=$D$15,E49=$S$12),N49*$AC$12*K49,IF(AND(D49=$D$15,E49=$S$13),N49*$AC$13*K49,IF(AND(D49=$D$15,E49=$S$14),N49*$AC$14*K49,IF(AND(D49=$DE1049=$S$15),N49*$AC$15*K49,IF(AND(D49=$D$15,E49=$S$16),N49*$AC$16*K49,IF(AND(D49=$D$16,E49=$S$11),N49*$AE$11*K49,IF(AND(D49=$D$16,E49=$S$12),N49*$AE$12*K49,IF(AND(D49=$D$16,E49=$S$13),N49*$AE$13*K49,IF(AND(D49=$D$16,E49=$S$14),N49*$AE$14*K49,IF(AND(D49=$D$16,E49=$S$15),N49*$AE$15*K49,IF(AND(D49=$D$16,E49=$S$16),N49*$AE$16*K49,IF(AND(D49=$D$17,E49=$S$11),N49*$AG$11*K49,IF(AND(D49=$D$17,E49=$S$12),N49*$AG$12*K49,IF(AND(D49=$D$17,E49=$S$13),N49*$AG$13*K49,IF(AND(D49=$D$17,E49=$S$14),N49*$AG$14*K49,IF(AND(D49=$D$17,E49=$S$15),N49*$AG$15*K49,IF(AND(D49=$D$17,E49=$S$16),N49*$AG$16*K49,0))))))))))))))))))))))))))))))))))))))))))</f>
        <v>0</v>
      </c>
      <c r="O50" s="58">
        <f>IF(AND(D49=$D$11,E49=$S$11),O49*$U$11*K49,IF(AND(D49=$D$11,E49=$S$12),O49*$U$12*K49,IF(AND(D49=$D$11,E49=$S$13),O49*$U$13*K49,IF(AND(D49=$D$11,E49=$S$14),O49*$U$14*K49,IF(AND(D49=$D$11,E49=$S$15),O49*$U$15*K49,IF(AND(D49=$D$11,E49=$S$16),O49*$U$16*K49,IF(AND(D49=$D$12,E49=$S$11),O49*$W$11*K49,IF(AND(D49=$D$12,E49=$S$12),O49*$W$12*K49,IF(AND(D49=$D$12,E49=$S$13),O49*$W$13*K49,IF(AND(D49=$D$12,E49=$S$14),O49*$W$14*K49,IF(AND(D49=$D$12,E49=$S$15),O49*$W$15*K49,IF(AND(D49=$D$12,E49=$S$16),O49*$W$16*K49,IF(AND(D49=$D$13,E49=$S$11),O49*$Y$11*K49,IF(AND(D49=$D$13,E49=$S$12),O49*$Y$12*K49,IF(AND(D49=$D$13,E49=$S$13),O49*$Y$13*K49,IF(AND(D49=$D$13,E49=$S$14),O49*$Y$14*K49,IF(AND(D49=$D$13,E49=$S$15),O49*$Y$15*K49,IF(AND(D49=$D$13,E49=$S$16),O49*$Y$16*K49,IF(AND(D49=$D$14,E49=$S$11),O49*$AA$11*K49,IF(AND(D49=$D$14,E49=$S$12),O49*$AA$12*K49,IF(AND(D49=$D$14,E49=$S$13),O49*$AA$13*K49,IF(AND(D49=$D$14,E49=$S$14),O49*$AA$14*K49,IF(AND(D49=$D$14,E49=$S$15),O49*$AA$15*K49,IF(AND(D49=$D$14,E49=$S$16),O49*$AA$16*K49,IF(AND(D49=$D$15,E49=$S$11),O49*$AC$11*K49,IF(AND(D49=$D$15,E49=$S$12),O49*$AC$12*K49,IF(AND(D49=$D$15,E49=$S$13),O49*$AC$13*K49,IF(AND(D49=$D$15,E49=$S$14),O49*$AC$14*K49,IF(AND(D49=$DE1049=$S$15),O49*$AC$15*K49,IF(AND(D49=$D$15,E49=$S$16),O49*$AC$16*K49,IF(AND(D49=$D$16,E49=$S$11),O49*$AE$11*K49,IF(AND(D49=$D$16,E49=$S$12),O49*$AE$12*K49,IF(AND(D49=$D$16,E49=$S$13),O49*$AE$13*K49,IF(AND(D49=$D$16,E49=$S$14),O49*$AE$14*K49,IF(AND(D49=$D$16,E49=$S$15),O49*$AE$15*K49,IF(AND(D49=$D$16,E49=$S$16),O49*$AE$16*K49,IF(AND(D49=$D$17,E49=$S$11),O49*$AG$11*K49,IF(AND(D49=$D$17,E49=$S$12),O49*$AG$12*K49,IF(AND(D49=$D$17,E49=$S$13),O49*$AG$13*K49,IF(AND(D49=$D$17,E49=$S$14),O49*$AG$14*K49,IF(AND(D49=$D$17,E49=$S$15),O49*$AG$15*K49,IF(AND(D49=$D$17,E49=$S$16),O49*$AG$16*K49,0))))))))))))))))))))))))))))))))))))))))))</f>
        <v>0</v>
      </c>
      <c r="P50" s="149"/>
      <c r="Q50" s="149"/>
      <c r="R50" s="151"/>
      <c r="S50" s="31"/>
      <c r="T50" s="31"/>
      <c r="U50" s="31"/>
      <c r="V50" s="31"/>
      <c r="W50" s="31"/>
      <c r="X50" s="31"/>
      <c r="Y50" s="31"/>
      <c r="Z50" s="36"/>
      <c r="AA50" s="36"/>
      <c r="AB50" s="32"/>
      <c r="AC50" s="32"/>
      <c r="AD50" s="32"/>
    </row>
    <row r="51" spans="1:30" x14ac:dyDescent="0.25">
      <c r="A51" s="158">
        <v>7</v>
      </c>
      <c r="B51" s="158"/>
      <c r="C51" s="160"/>
      <c r="D51" s="148"/>
      <c r="E51" s="148"/>
      <c r="F51" s="148"/>
      <c r="G51" s="148"/>
      <c r="H51" s="148"/>
      <c r="I51" s="148"/>
      <c r="J51" s="152"/>
      <c r="K51" s="154"/>
      <c r="L51" s="150"/>
      <c r="M51" s="95"/>
      <c r="N51" s="95"/>
      <c r="O51" s="95"/>
      <c r="P51" s="148"/>
      <c r="Q51" s="148"/>
      <c r="R51" s="150"/>
      <c r="S51" s="31"/>
      <c r="T51" s="31"/>
      <c r="U51" s="31"/>
      <c r="V51" s="31"/>
      <c r="W51" s="31"/>
      <c r="X51" s="31"/>
      <c r="Y51" s="31"/>
      <c r="Z51" s="35"/>
      <c r="AA51" s="35"/>
      <c r="AB51" s="32"/>
      <c r="AC51" s="32"/>
      <c r="AD51" s="32"/>
    </row>
    <row r="52" spans="1:30" ht="15" hidden="1" customHeight="1" x14ac:dyDescent="0.25">
      <c r="A52" s="159"/>
      <c r="B52" s="159"/>
      <c r="C52" s="161"/>
      <c r="D52" s="149"/>
      <c r="E52" s="149"/>
      <c r="F52" s="149"/>
      <c r="G52" s="149"/>
      <c r="H52" s="149"/>
      <c r="I52" s="149"/>
      <c r="J52" s="153"/>
      <c r="K52" s="155"/>
      <c r="L52" s="151"/>
      <c r="M52" s="33">
        <f>IF(AND(D51=$D$11,E51=$S$11),M51*$U$11,IF(AND(D51=$D$11,E51=$S$12),M51*$U$12,IF(AND(D51=$D$11,E51=$S$13),M51*$U$13,IF(AND(D51=$D$11,E51=$S$14),M51*$U$14,IF(AND(D51=$D$11,E51=$S$15),M51*$U$15,IF(AND(D51=$D$11,E51=$S$16),M51*$U$16,IF(AND(D51=$D$12,E51=$S$11),M51*$W$11,IF(AND(D51=$D$12,E51=$S$12),M51*$W$12,IF(AND(D51=$D$12,E51=$S$13),M51*$W$13,IF(AND(D51=$D$12,E51=$S$14),M51*$W$14,IF(AND(D51=$D$12,E51=$S$15),M51*$W$15,IF(AND(D51=$D$12,E51=$S$16),M51*$W$16,IF(AND(D51=$D$13,E51=$S$11),M51*$Y$11,IF(AND(D51=$D$13,E51=$S$12),M51*$Y$12,IF(AND(D51=$D$13,E51=$S$13),M51*$Y$13,IF(AND(D51=$D$13,E51=$S$14),M51*$Y$14,IF(AND(D51=$D$13,E51=$S$15),M51*$Y$15,IF(AND(D51=$D$13,E51=$S$16),M51*$Y$16,IF(AND(D51=$D$14,E51=$S$11),M51*$AA$11,IF(AND(D51=$D$14,E51=$S$12),M51*$AA$12,IF(AND(D51=$D$14,E51=$S$13),M51*$AA$13,IF(AND(D51=$D$14,E51=$S$14),M51*$AA$14,IF(AND(D51=$D$14,E51=$S$15),M51*$AA$15,IF(AND(D51=$D$14,E51=$S$16),M51*$AA$16,IF(AND(D51=$D$15,E51=$S$11),M51*$AC$11,IF(AND(D51=$D$15,E51=$S$12),M51*$AC$12,IF(AND(D51=$D$15,E51=$S$13),M51*$AC$13,IF(AND(D51=$D$15,E51=$S$14),M51*$AC$14,IF(AND(D51=$D$15,E51=$S$15),M51*$AC$15,IF(AND(D51=$D$15,E51=$S$16),M51*$AC$16,IF(AND(D51=$D$16,E51=$S$11),M51*$AE$11,IF(AND(D51=$D$16,E51=$S$12),M51*$AE$12,IF(AND(D51=$D$16,E51=$S$13),M51*$AE$13,IF(AND(D51=$D$16,E51=$S$14),M51*$AE$14,IF(AND(D51=$D$16,E51=$S$15),M51*$AE$15,IF(AND(D51=$D$16,E51=$S$16),M51*$AE$16,IF(AND(D51=$D$17,E51=$S$11),M51*$AG$11,IF(AND(D51=$D$17,E51=$S$12),M51*$AG$12,IF(AND(D51=$D$17,E51=$S$13),M51*$AG$13,IF(AND(D51=$D$17,E51=$S$14),M51*$AG$14,IF(AND(D51=$D$17,E51=$S$15),M51*$AG$15,IF(AND(D51=$D$17,E51=$S$16),M51*$AG$16,0))))))))))))))))))))))))))))))))))))))))))</f>
        <v>0</v>
      </c>
      <c r="N52" s="34">
        <f>IF(AND(D51=$D$11,E51=$S$11),N51*$U$11*K51,IF(AND(D51=$D$11,E51=$S$12),N51*$U$12*K51,IF(AND(D51=$D$11,E51=$S$13),N51*$U$13*K51,IF(AND(D51=$D$11,E51=$S$14),N51*$U$14*K51,IF(AND(D51=$D$11,E51=$S$15),N51*$U$15*K51,IF(AND(D51=$D$11,E51=$S$16),N51*$U$16*K51,IF(AND(D51=$D$12,E51=$S$11),N51*$W$11*K51,IF(AND(D51=$D$12,E51=$S$12),N51*$W$12*K51,IF(AND(D51=$D$12,E51=$S$13),N51*$W$13*K51,IF(AND(D51=$D$12,E51=$S$14),N51*$W$14*K51,IF(AND(D51=$D$12,E51=$S$15),N51*$W$15*K51,IF(AND(D51=$D$12,E51=$S$16),N51*$W$16*K51,IF(AND(D51=$D$13,E51=$S$11),N51*$Y$11*K51,IF(AND(D51=$D$13,E51=$S$12),N51*$Y$12*K51,IF(AND(D51=$D$13,E51=$S$13),N51*$Y$13*K51,IF(AND(D51=$D$13,E51=$S$14),N51*$Y$14*K51,IF(AND(D51=$D$13,E51=$S$15),N51*$Y$15*K51,IF(AND(D51=$D$13,E51=$S$16),N51*$Y$16*K51,IF(AND(D51=$D$14,E51=$S$11),N51*$AA$11*K51,IF(AND(D51=$D$14,E51=$S$12),N51*$AA$12*K51,IF(AND(D51=$D$14,E51=$S$13),N51*$AA$13*K51,IF(AND(D51=$D$14,E51=$S$14),N51*$AA$14*K51,IF(AND(D51=$D$14,E51=$S$15),N51*$AA$15*K51,IF(AND(D51=$D$14,E51=$S$16),N51*$AA$16*K51,IF(AND(D51=$D$15,E51=$S$11),N51*$AC$11*K51,IF(AND(D51=$D$15,E51=$S$12),N51*$AC$12*K51,IF(AND(D51=$D$15,E51=$S$13),N51*$AC$13*K51,IF(AND(D51=$D$15,E51=$S$14),N51*$AC$14*K51,IF(AND(D51=$DE1051=$S$15),N51*$AC$15*K51,IF(AND(D51=$D$15,E51=$S$16),N51*$AC$16*K51,IF(AND(D51=$D$16,E51=$S$11),N51*$AE$11*K51,IF(AND(D51=$D$16,E51=$S$12),N51*$AE$12*K51,IF(AND(D51=$D$16,E51=$S$13),N51*$AE$13*K51,IF(AND(D51=$D$16,E51=$S$14),N51*$AE$14*K51,IF(AND(D51=$D$16,E51=$S$15),N51*$AE$15*K51,IF(AND(D51=$D$16,E51=$S$16),N51*$AE$16*K51,IF(AND(D51=$D$17,E51=$S$11),N51*$AG$11*K51,IF(AND(D51=$D$17,E51=$S$12),N51*$AG$12*K51,IF(AND(D51=$D$17,E51=$S$13),N51*$AG$13*K51,IF(AND(D51=$D$17,E51=$S$14),N51*$AG$14*K51,IF(AND(D51=$D$17,E51=$S$15),N51*$AG$15*K51,IF(AND(D51=$D$17,E51=$S$16),N51*$AG$16*K51,0))))))))))))))))))))))))))))))))))))))))))</f>
        <v>0</v>
      </c>
      <c r="O52" s="58">
        <f>IF(AND(D51=$D$11,E51=$S$11),O51*$U$11*K51,IF(AND(D51=$D$11,E51=$S$12),O51*$U$12*K51,IF(AND(D51=$D$11,E51=$S$13),O51*$U$13*K51,IF(AND(D51=$D$11,E51=$S$14),O51*$U$14*K51,IF(AND(D51=$D$11,E51=$S$15),O51*$U$15*K51,IF(AND(D51=$D$11,E51=$S$16),O51*$U$16*K51,IF(AND(D51=$D$12,E51=$S$11),O51*$W$11*K51,IF(AND(D51=$D$12,E51=$S$12),O51*$W$12*K51,IF(AND(D51=$D$12,E51=$S$13),O51*$W$13*K51,IF(AND(D51=$D$12,E51=$S$14),O51*$W$14*K51,IF(AND(D51=$D$12,E51=$S$15),O51*$W$15*K51,IF(AND(D51=$D$12,E51=$S$16),O51*$W$16*K51,IF(AND(D51=$D$13,E51=$S$11),O51*$Y$11*K51,IF(AND(D51=$D$13,E51=$S$12),O51*$Y$12*K51,IF(AND(D51=$D$13,E51=$S$13),O51*$Y$13*K51,IF(AND(D51=$D$13,E51=$S$14),O51*$Y$14*K51,IF(AND(D51=$D$13,E51=$S$15),O51*$Y$15*K51,IF(AND(D51=$D$13,E51=$S$16),O51*$Y$16*K51,IF(AND(D51=$D$14,E51=$S$11),O51*$AA$11*K51,IF(AND(D51=$D$14,E51=$S$12),O51*$AA$12*K51,IF(AND(D51=$D$14,E51=$S$13),O51*$AA$13*K51,IF(AND(D51=$D$14,E51=$S$14),O51*$AA$14*K51,IF(AND(D51=$D$14,E51=$S$15),O51*$AA$15*K51,IF(AND(D51=$D$14,E51=$S$16),O51*$AA$16*K51,IF(AND(D51=$D$15,E51=$S$11),O51*$AC$11*K51,IF(AND(D51=$D$15,E51=$S$12),O51*$AC$12*K51,IF(AND(D51=$D$15,E51=$S$13),O51*$AC$13*K51,IF(AND(D51=$D$15,E51=$S$14),O51*$AC$14*K51,IF(AND(D51=$DE1051=$S$15),O51*$AC$15*K51,IF(AND(D51=$D$15,E51=$S$16),O51*$AC$16*K51,IF(AND(D51=$D$16,E51=$S$11),O51*$AE$11*K51,IF(AND(D51=$D$16,E51=$S$12),O51*$AE$12*K51,IF(AND(D51=$D$16,E51=$S$13),O51*$AE$13*K51,IF(AND(D51=$D$16,E51=$S$14),O51*$AE$14*K51,IF(AND(D51=$D$16,E51=$S$15),O51*$AE$15*K51,IF(AND(D51=$D$16,E51=$S$16),O51*$AE$16*K51,IF(AND(D51=$D$17,E51=$S$11),O51*$AG$11*K51,IF(AND(D51=$D$17,E51=$S$12),O51*$AG$12*K51,IF(AND(D51=$D$17,E51=$S$13),O51*$AG$13*K51,IF(AND(D51=$D$17,E51=$S$14),O51*$AG$14*K51,IF(AND(D51=$D$17,E51=$S$15),O51*$AG$15*K51,IF(AND(D51=$D$17,E51=$S$16),O51*$AG$16*K51,0))))))))))))))))))))))))))))))))))))))))))</f>
        <v>0</v>
      </c>
      <c r="P52" s="149"/>
      <c r="Q52" s="149"/>
      <c r="R52" s="151"/>
      <c r="S52" s="31"/>
      <c r="T52" s="31"/>
      <c r="U52" s="31"/>
      <c r="V52" s="31"/>
      <c r="W52" s="31"/>
      <c r="X52" s="31"/>
      <c r="Y52" s="31"/>
      <c r="Z52" s="36"/>
      <c r="AA52" s="36"/>
      <c r="AB52" s="32"/>
      <c r="AC52" s="32"/>
      <c r="AD52" s="32"/>
    </row>
    <row r="53" spans="1:30" x14ac:dyDescent="0.25">
      <c r="A53" s="158">
        <v>8</v>
      </c>
      <c r="B53" s="158"/>
      <c r="C53" s="160"/>
      <c r="D53" s="148"/>
      <c r="E53" s="148"/>
      <c r="F53" s="148"/>
      <c r="G53" s="148"/>
      <c r="H53" s="148"/>
      <c r="I53" s="148"/>
      <c r="J53" s="152"/>
      <c r="K53" s="154"/>
      <c r="L53" s="150"/>
      <c r="M53" s="95"/>
      <c r="N53" s="95"/>
      <c r="O53" s="95"/>
      <c r="P53" s="148"/>
      <c r="Q53" s="148"/>
      <c r="R53" s="150"/>
      <c r="S53" s="31"/>
      <c r="T53" s="31"/>
      <c r="U53" s="31"/>
      <c r="V53" s="31"/>
      <c r="W53" s="31"/>
      <c r="X53" s="31"/>
      <c r="Y53" s="31"/>
      <c r="Z53" s="35"/>
      <c r="AA53" s="35"/>
      <c r="AB53" s="32"/>
      <c r="AC53" s="32"/>
      <c r="AD53" s="32"/>
    </row>
    <row r="54" spans="1:30" ht="15" hidden="1" customHeight="1" x14ac:dyDescent="0.25">
      <c r="A54" s="159"/>
      <c r="B54" s="159"/>
      <c r="C54" s="161"/>
      <c r="D54" s="149"/>
      <c r="E54" s="149"/>
      <c r="F54" s="149"/>
      <c r="G54" s="149"/>
      <c r="H54" s="149"/>
      <c r="I54" s="149"/>
      <c r="J54" s="153"/>
      <c r="K54" s="155"/>
      <c r="L54" s="151"/>
      <c r="M54" s="33">
        <f>IF(AND(D53=$D$11,E53=$S$11),M53*$U$11,IF(AND(D53=$D$11,E53=$S$12),M53*$U$12,IF(AND(D53=$D$11,E53=$S$13),M53*$U$13,IF(AND(D53=$D$11,E53=$S$14),M53*$U$14,IF(AND(D53=$D$11,E53=$S$15),M53*$U$15,IF(AND(D53=$D$11,E53=$S$16),M53*$U$16,IF(AND(D53=$D$12,E53=$S$11),M53*$W$11,IF(AND(D53=$D$12,E53=$S$12),M53*$W$12,IF(AND(D53=$D$12,E53=$S$13),M53*$W$13,IF(AND(D53=$D$12,E53=$S$14),M53*$W$14,IF(AND(D53=$D$12,E53=$S$15),M53*$W$15,IF(AND(D53=$D$12,E53=$S$16),M53*$W$16,IF(AND(D53=$D$13,E53=$S$11),M53*$Y$11,IF(AND(D53=$D$13,E53=$S$12),M53*$Y$12,IF(AND(D53=$D$13,E53=$S$13),M53*$Y$13,IF(AND(D53=$D$13,E53=$S$14),M53*$Y$14,IF(AND(D53=$D$13,E53=$S$15),M53*$Y$15,IF(AND(D53=$D$13,E53=$S$16),M53*$Y$16,IF(AND(D53=$D$14,E53=$S$11),M53*$AA$11,IF(AND(D53=$D$14,E53=$S$12),M53*$AA$12,IF(AND(D53=$D$14,E53=$S$13),M53*$AA$13,IF(AND(D53=$D$14,E53=$S$14),M53*$AA$14,IF(AND(D53=$D$14,E53=$S$15),M53*$AA$15,IF(AND(D53=$D$14,E53=$S$16),M53*$AA$16,IF(AND(D53=$D$15,E53=$S$11),M53*$AC$11,IF(AND(D53=$D$15,E53=$S$12),M53*$AC$12,IF(AND(D53=$D$15,E53=$S$13),M53*$AC$13,IF(AND(D53=$D$15,E53=$S$14),M53*$AC$14,IF(AND(D53=$D$15,E53=$S$15),M53*$AC$15,IF(AND(D53=$D$15,E53=$S$16),M53*$AC$16,IF(AND(D53=$D$16,E53=$S$11),M53*$AE$11,IF(AND(D53=$D$16,E53=$S$12),M53*$AE$12,IF(AND(D53=$D$16,E53=$S$13),M53*$AE$13,IF(AND(D53=$D$16,E53=$S$14),M53*$AE$14,IF(AND(D53=$D$16,E53=$S$15),M53*$AE$15,IF(AND(D53=$D$16,E53=$S$16),M53*$AE$16,IF(AND(D53=$D$17,E53=$S$11),M53*$AG$11,IF(AND(D53=$D$17,E53=$S$12),M53*$AG$12,IF(AND(D53=$D$17,E53=$S$13),M53*$AG$13,IF(AND(D53=$D$17,E53=$S$14),M53*$AG$14,IF(AND(D53=$D$17,E53=$S$15),M53*$AG$15,IF(AND(D53=$D$17,E53=$S$16),M53*$AG$16,0))))))))))))))))))))))))))))))))))))))))))</f>
        <v>0</v>
      </c>
      <c r="N54" s="34">
        <f>IF(AND(D53=$D$11,E53=$S$11),N53*$U$11*K53,IF(AND(D53=$D$11,E53=$S$12),N53*$U$12*K53,IF(AND(D53=$D$11,E53=$S$13),N53*$U$13*K53,IF(AND(D53=$D$11,E53=$S$14),N53*$U$14*K53,IF(AND(D53=$D$11,E53=$S$15),N53*$U$15*K53,IF(AND(D53=$D$11,E53=$S$16),N53*$U$16*K53,IF(AND(D53=$D$12,E53=$S$11),N53*$W$11*K53,IF(AND(D53=$D$12,E53=$S$12),N53*$W$12*K53,IF(AND(D53=$D$12,E53=$S$13),N53*$W$13*K53,IF(AND(D53=$D$12,E53=$S$14),N53*$W$14*K53,IF(AND(D53=$D$12,E53=$S$15),N53*$W$15*K53,IF(AND(D53=$D$12,E53=$S$16),N53*$W$16*K53,IF(AND(D53=$D$13,E53=$S$11),N53*$Y$11*K53,IF(AND(D53=$D$13,E53=$S$12),N53*$Y$12*K53,IF(AND(D53=$D$13,E53=$S$13),N53*$Y$13*K53,IF(AND(D53=$D$13,E53=$S$14),N53*$Y$14*K53,IF(AND(D53=$D$13,E53=$S$15),N53*$Y$15*K53,IF(AND(D53=$D$13,E53=$S$16),N53*$Y$16*K53,IF(AND(D53=$D$14,E53=$S$11),N53*$AA$11*K53,IF(AND(D53=$D$14,E53=$S$12),N53*$AA$12*K53,IF(AND(D53=$D$14,E53=$S$13),N53*$AA$13*K53,IF(AND(D53=$D$14,E53=$S$14),N53*$AA$14*K53,IF(AND(D53=$D$14,E53=$S$15),N53*$AA$15*K53,IF(AND(D53=$D$14,E53=$S$16),N53*$AA$16*K53,IF(AND(D53=$D$15,E53=$S$11),N53*$AC$11*K53,IF(AND(D53=$D$15,E53=$S$12),N53*$AC$12*K53,IF(AND(D53=$D$15,E53=$S$13),N53*$AC$13*K53,IF(AND(D53=$D$15,E53=$S$14),N53*$AC$14*K53,IF(AND(D53=$DE1053=$S$15),N53*$AC$15*K53,IF(AND(D53=$D$15,E53=$S$16),N53*$AC$16*K53,IF(AND(D53=$D$16,E53=$S$11),N53*$AE$11*K53,IF(AND(D53=$D$16,E53=$S$12),N53*$AE$12*K53,IF(AND(D53=$D$16,E53=$S$13),N53*$AE$13*K53,IF(AND(D53=$D$16,E53=$S$14),N53*$AE$14*K53,IF(AND(D53=$D$16,E53=$S$15),N53*$AE$15*K53,IF(AND(D53=$D$16,E53=$S$16),N53*$AE$16*K53,IF(AND(D53=$D$17,E53=$S$11),N53*$AG$11*K53,IF(AND(D53=$D$17,E53=$S$12),N53*$AG$12*K53,IF(AND(D53=$D$17,E53=$S$13),N53*$AG$13*K53,IF(AND(D53=$D$17,E53=$S$14),N53*$AG$14*K53,IF(AND(D53=$D$17,E53=$S$15),N53*$AG$15*K53,IF(AND(D53=$D$17,E53=$S$16),N53*$AG$16*K53,0))))))))))))))))))))))))))))))))))))))))))</f>
        <v>0</v>
      </c>
      <c r="O54" s="58">
        <f>IF(AND(D53=$D$11,E53=$S$11),O53*$U$11*K53,IF(AND(D53=$D$11,E53=$S$12),O53*$U$12*K53,IF(AND(D53=$D$11,E53=$S$13),O53*$U$13*K53,IF(AND(D53=$D$11,E53=$S$14),O53*$U$14*K53,IF(AND(D53=$D$11,E53=$S$15),O53*$U$15*K53,IF(AND(D53=$D$11,E53=$S$16),O53*$U$16*K53,IF(AND(D53=$D$12,E53=$S$11),O53*$W$11*K53,IF(AND(D53=$D$12,E53=$S$12),O53*$W$12*K53,IF(AND(D53=$D$12,E53=$S$13),O53*$W$13*K53,IF(AND(D53=$D$12,E53=$S$14),O53*$W$14*K53,IF(AND(D53=$D$12,E53=$S$15),O53*$W$15*K53,IF(AND(D53=$D$12,E53=$S$16),O53*$W$16*K53,IF(AND(D53=$D$13,E53=$S$11),O53*$Y$11*K53,IF(AND(D53=$D$13,E53=$S$12),O53*$Y$12*K53,IF(AND(D53=$D$13,E53=$S$13),O53*$Y$13*K53,IF(AND(D53=$D$13,E53=$S$14),O53*$Y$14*K53,IF(AND(D53=$D$13,E53=$S$15),O53*$Y$15*K53,IF(AND(D53=$D$13,E53=$S$16),O53*$Y$16*K53,IF(AND(D53=$D$14,E53=$S$11),O53*$AA$11*K53,IF(AND(D53=$D$14,E53=$S$12),O53*$AA$12*K53,IF(AND(D53=$D$14,E53=$S$13),O53*$AA$13*K53,IF(AND(D53=$D$14,E53=$S$14),O53*$AA$14*K53,IF(AND(D53=$D$14,E53=$S$15),O53*$AA$15*K53,IF(AND(D53=$D$14,E53=$S$16),O53*$AA$16*K53,IF(AND(D53=$D$15,E53=$S$11),O53*$AC$11*K53,IF(AND(D53=$D$15,E53=$S$12),O53*$AC$12*K53,IF(AND(D53=$D$15,E53=$S$13),O53*$AC$13*K53,IF(AND(D53=$D$15,E53=$S$14),O53*$AC$14*K53,IF(AND(D53=$DE1053=$S$15),O53*$AC$15*K53,IF(AND(D53=$D$15,E53=$S$16),O53*$AC$16*K53,IF(AND(D53=$D$16,E53=$S$11),O53*$AE$11*K53,IF(AND(D53=$D$16,E53=$S$12),O53*$AE$12*K53,IF(AND(D53=$D$16,E53=$S$13),O53*$AE$13*K53,IF(AND(D53=$D$16,E53=$S$14),O53*$AE$14*K53,IF(AND(D53=$D$16,E53=$S$15),O53*$AE$15*K53,IF(AND(D53=$D$16,E53=$S$16),O53*$AE$16*K53,IF(AND(D53=$D$17,E53=$S$11),O53*$AG$11*K53,IF(AND(D53=$D$17,E53=$S$12),O53*$AG$12*K53,IF(AND(D53=$D$17,E53=$S$13),O53*$AG$13*K53,IF(AND(D53=$D$17,E53=$S$14),O53*$AG$14*K53,IF(AND(D53=$D$17,E53=$S$15),O53*$AG$15*K53,IF(AND(D53=$D$17,E53=$S$16),O53*$AG$16*K53,0))))))))))))))))))))))))))))))))))))))))))</f>
        <v>0</v>
      </c>
      <c r="P54" s="149"/>
      <c r="Q54" s="149"/>
      <c r="R54" s="151"/>
      <c r="S54" s="31"/>
      <c r="T54" s="31"/>
      <c r="U54" s="31"/>
      <c r="V54" s="31"/>
      <c r="W54" s="31"/>
      <c r="X54" s="31"/>
      <c r="Y54" s="31"/>
      <c r="Z54" s="36"/>
      <c r="AA54" s="36"/>
      <c r="AB54" s="32"/>
      <c r="AC54" s="32"/>
      <c r="AD54" s="32"/>
    </row>
    <row r="55" spans="1:30" x14ac:dyDescent="0.25">
      <c r="A55" s="158">
        <v>9</v>
      </c>
      <c r="B55" s="158"/>
      <c r="C55" s="160"/>
      <c r="D55" s="148"/>
      <c r="E55" s="148"/>
      <c r="F55" s="148"/>
      <c r="G55" s="148"/>
      <c r="H55" s="148"/>
      <c r="I55" s="148"/>
      <c r="J55" s="152"/>
      <c r="K55" s="154"/>
      <c r="L55" s="150"/>
      <c r="M55" s="95"/>
      <c r="N55" s="95"/>
      <c r="O55" s="95"/>
      <c r="P55" s="148"/>
      <c r="Q55" s="148"/>
      <c r="R55" s="150"/>
      <c r="S55" s="31"/>
      <c r="T55" s="31"/>
      <c r="U55" s="31"/>
      <c r="V55" s="31"/>
      <c r="W55" s="31"/>
      <c r="X55" s="31"/>
      <c r="Y55" s="31"/>
      <c r="Z55" s="35"/>
      <c r="AA55" s="35"/>
      <c r="AB55" s="32"/>
      <c r="AC55" s="32"/>
      <c r="AD55" s="32"/>
    </row>
    <row r="56" spans="1:30" ht="15" hidden="1" customHeight="1" x14ac:dyDescent="0.25">
      <c r="A56" s="159"/>
      <c r="B56" s="159"/>
      <c r="C56" s="161"/>
      <c r="D56" s="149"/>
      <c r="E56" s="149"/>
      <c r="F56" s="149"/>
      <c r="G56" s="149"/>
      <c r="H56" s="149"/>
      <c r="I56" s="149"/>
      <c r="J56" s="153"/>
      <c r="K56" s="155"/>
      <c r="L56" s="151"/>
      <c r="M56" s="33">
        <f>IF(AND(D55=$D$11,E55=$S$11),M55*$U$11,IF(AND(D55=$D$11,E55=$S$12),M55*$U$12,IF(AND(D55=$D$11,E55=$S$13),M55*$U$13,IF(AND(D55=$D$11,E55=$S$14),M55*$U$14,IF(AND(D55=$D$11,E55=$S$15),M55*$U$15,IF(AND(D55=$D$11,E55=$S$16),M55*$U$16,IF(AND(D55=$D$12,E55=$S$11),M55*$W$11,IF(AND(D55=$D$12,E55=$S$12),M55*$W$12,IF(AND(D55=$D$12,E55=$S$13),M55*$W$13,IF(AND(D55=$D$12,E55=$S$14),M55*$W$14,IF(AND(D55=$D$12,E55=$S$15),M55*$W$15,IF(AND(D55=$D$12,E55=$S$16),M55*$W$16,IF(AND(D55=$D$13,E55=$S$11),M55*$Y$11,IF(AND(D55=$D$13,E55=$S$12),M55*$Y$12,IF(AND(D55=$D$13,E55=$S$13),M55*$Y$13,IF(AND(D55=$D$13,E55=$S$14),M55*$Y$14,IF(AND(D55=$D$13,E55=$S$15),M55*$Y$15,IF(AND(D55=$D$13,E55=$S$16),M55*$Y$16,IF(AND(D55=$D$14,E55=$S$11),M55*$AA$11,IF(AND(D55=$D$14,E55=$S$12),M55*$AA$12,IF(AND(D55=$D$14,E55=$S$13),M55*$AA$13,IF(AND(D55=$D$14,E55=$S$14),M55*$AA$14,IF(AND(D55=$D$14,E55=$S$15),M55*$AA$15,IF(AND(D55=$D$14,E55=$S$16),M55*$AA$16,IF(AND(D55=$D$15,E55=$S$11),M55*$AC$11,IF(AND(D55=$D$15,E55=$S$12),M55*$AC$12,IF(AND(D55=$D$15,E55=$S$13),M55*$AC$13,IF(AND(D55=$D$15,E55=$S$14),M55*$AC$14,IF(AND(D55=$D$15,E55=$S$15),M55*$AC$15,IF(AND(D55=$D$15,E55=$S$16),M55*$AC$16,IF(AND(D55=$D$16,E55=$S$11),M55*$AE$11,IF(AND(D55=$D$16,E55=$S$12),M55*$AE$12,IF(AND(D55=$D$16,E55=$S$13),M55*$AE$13,IF(AND(D55=$D$16,E55=$S$14),M55*$AE$14,IF(AND(D55=$D$16,E55=$S$15),M55*$AE$15,IF(AND(D55=$D$16,E55=$S$16),M55*$AE$16,IF(AND(D55=$D$17,E55=$S$11),M55*$AG$11,IF(AND(D55=$D$17,E55=$S$12),M55*$AG$12,IF(AND(D55=$D$17,E55=$S$13),M55*$AG$13,IF(AND(D55=$D$17,E55=$S$14),M55*$AG$14,IF(AND(D55=$D$17,E55=$S$15),M55*$AG$15,IF(AND(D55=$D$17,E55=$S$16),M55*$AG$16,0))))))))))))))))))))))))))))))))))))))))))</f>
        <v>0</v>
      </c>
      <c r="N56" s="34">
        <f>IF(AND(D55=$D$11,E55=$S$11),N55*$U$11*K55,IF(AND(D55=$D$11,E55=$S$12),N55*$U$12*K55,IF(AND(D55=$D$11,E55=$S$13),N55*$U$13*K55,IF(AND(D55=$D$11,E55=$S$14),N55*$U$14*K55,IF(AND(D55=$D$11,E55=$S$15),N55*$U$15*K55,IF(AND(D55=$D$11,E55=$S$16),N55*$U$16*K55,IF(AND(D55=$D$12,E55=$S$11),N55*$W$11*K55,IF(AND(D55=$D$12,E55=$S$12),N55*$W$12*K55,IF(AND(D55=$D$12,E55=$S$13),N55*$W$13*K55,IF(AND(D55=$D$12,E55=$S$14),N55*$W$14*K55,IF(AND(D55=$D$12,E55=$S$15),N55*$W$15*K55,IF(AND(D55=$D$12,E55=$S$16),N55*$W$16*K55,IF(AND(D55=$D$13,E55=$S$11),N55*$Y$11*K55,IF(AND(D55=$D$13,E55=$S$12),N55*$Y$12*K55,IF(AND(D55=$D$13,E55=$S$13),N55*$Y$13*K55,IF(AND(D55=$D$13,E55=$S$14),N55*$Y$14*K55,IF(AND(D55=$D$13,E55=$S$15),N55*$Y$15*K55,IF(AND(D55=$D$13,E55=$S$16),N55*$Y$16*K55,IF(AND(D55=$D$14,E55=$S$11),N55*$AA$11*K55,IF(AND(D55=$D$14,E55=$S$12),N55*$AA$12*K55,IF(AND(D55=$D$14,E55=$S$13),N55*$AA$13*K55,IF(AND(D55=$D$14,E55=$S$14),N55*$AA$14*K55,IF(AND(D55=$D$14,E55=$S$15),N55*$AA$15*K55,IF(AND(D55=$D$14,E55=$S$16),N55*$AA$16*K55,IF(AND(D55=$D$15,E55=$S$11),N55*$AC$11*K55,IF(AND(D55=$D$15,E55=$S$12),N55*$AC$12*K55,IF(AND(D55=$D$15,E55=$S$13),N55*$AC$13*K55,IF(AND(D55=$D$15,E55=$S$14),N55*$AC$14*K55,IF(AND(D55=$DE1055=$S$15),N55*$AC$15*K55,IF(AND(D55=$D$15,E55=$S$16),N55*$AC$16*K55,IF(AND(D55=$D$16,E55=$S$11),N55*$AE$11*K55,IF(AND(D55=$D$16,E55=$S$12),N55*$AE$12*K55,IF(AND(D55=$D$16,E55=$S$13),N55*$AE$13*K55,IF(AND(D55=$D$16,E55=$S$14),N55*$AE$14*K55,IF(AND(D55=$D$16,E55=$S$15),N55*$AE$15*K55,IF(AND(D55=$D$16,E55=$S$16),N55*$AE$16*K55,IF(AND(D55=$D$17,E55=$S$11),N55*$AG$11*K55,IF(AND(D55=$D$17,E55=$S$12),N55*$AG$12*K55,IF(AND(D55=$D$17,E55=$S$13),N55*$AG$13*K55,IF(AND(D55=$D$17,E55=$S$14),N55*$AG$14*K55,IF(AND(D55=$D$17,E55=$S$15),N55*$AG$15*K55,IF(AND(D55=$D$17,E55=$S$16),N55*$AG$16*K55,0))))))))))))))))))))))))))))))))))))))))))</f>
        <v>0</v>
      </c>
      <c r="O56" s="58">
        <f>IF(AND(D55=$D$11,E55=$S$11),O55*$U$11*K55,IF(AND(D55=$D$11,E55=$S$12),O55*$U$12*K55,IF(AND(D55=$D$11,E55=$S$13),O55*$U$13*K55,IF(AND(D55=$D$11,E55=$S$14),O55*$U$14*K55,IF(AND(D55=$D$11,E55=$S$15),O55*$U$15*K55,IF(AND(D55=$D$11,E55=$S$16),O55*$U$16*K55,IF(AND(D55=$D$12,E55=$S$11),O55*$W$11*K55,IF(AND(D55=$D$12,E55=$S$12),O55*$W$12*K55,IF(AND(D55=$D$12,E55=$S$13),O55*$W$13*K55,IF(AND(D55=$D$12,E55=$S$14),O55*$W$14*K55,IF(AND(D55=$D$12,E55=$S$15),O55*$W$15*K55,IF(AND(D55=$D$12,E55=$S$16),O55*$W$16*K55,IF(AND(D55=$D$13,E55=$S$11),O55*$Y$11*K55,IF(AND(D55=$D$13,E55=$S$12),O55*$Y$12*K55,IF(AND(D55=$D$13,E55=$S$13),O55*$Y$13*K55,IF(AND(D55=$D$13,E55=$S$14),O55*$Y$14*K55,IF(AND(D55=$D$13,E55=$S$15),O55*$Y$15*K55,IF(AND(D55=$D$13,E55=$S$16),O55*$Y$16*K55,IF(AND(D55=$D$14,E55=$S$11),O55*$AA$11*K55,IF(AND(D55=$D$14,E55=$S$12),O55*$AA$12*K55,IF(AND(D55=$D$14,E55=$S$13),O55*$AA$13*K55,IF(AND(D55=$D$14,E55=$S$14),O55*$AA$14*K55,IF(AND(D55=$D$14,E55=$S$15),O55*$AA$15*K55,IF(AND(D55=$D$14,E55=$S$16),O55*$AA$16*K55,IF(AND(D55=$D$15,E55=$S$11),O55*$AC$11*K55,IF(AND(D55=$D$15,E55=$S$12),O55*$AC$12*K55,IF(AND(D55=$D$15,E55=$S$13),O55*$AC$13*K55,IF(AND(D55=$D$15,E55=$S$14),O55*$AC$14*K55,IF(AND(D55=$DE1055=$S$15),O55*$AC$15*K55,IF(AND(D55=$D$15,E55=$S$16),O55*$AC$16*K55,IF(AND(D55=$D$16,E55=$S$11),O55*$AE$11*K55,IF(AND(D55=$D$16,E55=$S$12),O55*$AE$12*K55,IF(AND(D55=$D$16,E55=$S$13),O55*$AE$13*K55,IF(AND(D55=$D$16,E55=$S$14),O55*$AE$14*K55,IF(AND(D55=$D$16,E55=$S$15),O55*$AE$15*K55,IF(AND(D55=$D$16,E55=$S$16),O55*$AE$16*K55,IF(AND(D55=$D$17,E55=$S$11),O55*$AG$11*K55,IF(AND(D55=$D$17,E55=$S$12),O55*$AG$12*K55,IF(AND(D55=$D$17,E55=$S$13),O55*$AG$13*K55,IF(AND(D55=$D$17,E55=$S$14),O55*$AG$14*K55,IF(AND(D55=$D$17,E55=$S$15),O55*$AG$15*K55,IF(AND(D55=$D$17,E55=$S$16),O55*$AG$16*K55,0))))))))))))))))))))))))))))))))))))))))))</f>
        <v>0</v>
      </c>
      <c r="P56" s="149"/>
      <c r="Q56" s="149"/>
      <c r="R56" s="151"/>
      <c r="S56" s="31"/>
      <c r="T56" s="31"/>
      <c r="U56" s="31"/>
      <c r="V56" s="31"/>
      <c r="W56" s="31"/>
      <c r="X56" s="31"/>
      <c r="Y56" s="31"/>
      <c r="Z56" s="36"/>
      <c r="AA56" s="36"/>
      <c r="AB56" s="32"/>
      <c r="AC56" s="32"/>
      <c r="AD56" s="32"/>
    </row>
    <row r="57" spans="1:30" x14ac:dyDescent="0.25">
      <c r="A57" s="158">
        <v>10</v>
      </c>
      <c r="B57" s="158"/>
      <c r="C57" s="160"/>
      <c r="D57" s="148"/>
      <c r="E57" s="148"/>
      <c r="F57" s="148"/>
      <c r="G57" s="148"/>
      <c r="H57" s="148"/>
      <c r="I57" s="148"/>
      <c r="J57" s="152"/>
      <c r="K57" s="154"/>
      <c r="L57" s="150"/>
      <c r="M57" s="95"/>
      <c r="N57" s="95"/>
      <c r="O57" s="95"/>
      <c r="P57" s="148"/>
      <c r="Q57" s="148"/>
      <c r="R57" s="150"/>
      <c r="S57" s="31"/>
      <c r="T57" s="31"/>
      <c r="U57" s="31"/>
      <c r="V57" s="31"/>
      <c r="W57" s="31"/>
      <c r="X57" s="31"/>
      <c r="Y57" s="31"/>
      <c r="Z57" s="35"/>
      <c r="AA57" s="35"/>
      <c r="AB57" s="32"/>
      <c r="AC57" s="32"/>
      <c r="AD57" s="32"/>
    </row>
    <row r="58" spans="1:30" ht="15" hidden="1" customHeight="1" x14ac:dyDescent="0.25">
      <c r="A58" s="159"/>
      <c r="B58" s="159"/>
      <c r="C58" s="161"/>
      <c r="D58" s="149"/>
      <c r="E58" s="149"/>
      <c r="F58" s="149"/>
      <c r="G58" s="149"/>
      <c r="H58" s="149"/>
      <c r="I58" s="149"/>
      <c r="J58" s="153"/>
      <c r="K58" s="155"/>
      <c r="L58" s="151"/>
      <c r="M58" s="33">
        <f>IF(AND(D57=$D$11,E57=$S$11),M57*$U$11,IF(AND(D57=$D$11,E57=$S$12),M57*$U$12,IF(AND(D57=$D$11,E57=$S$13),M57*$U$13,IF(AND(D57=$D$11,E57=$S$14),M57*$U$14,IF(AND(D57=$D$11,E57=$S$15),M57*$U$15,IF(AND(D57=$D$11,E57=$S$16),M57*$U$16,IF(AND(D57=$D$12,E57=$S$11),M57*$W$11,IF(AND(D57=$D$12,E57=$S$12),M57*$W$12,IF(AND(D57=$D$12,E57=$S$13),M57*$W$13,IF(AND(D57=$D$12,E57=$S$14),M57*$W$14,IF(AND(D57=$D$12,E57=$S$15),M57*$W$15,IF(AND(D57=$D$12,E57=$S$16),M57*$W$16,IF(AND(D57=$D$13,E57=$S$11),M57*$Y$11,IF(AND(D57=$D$13,E57=$S$12),M57*$Y$12,IF(AND(D57=$D$13,E57=$S$13),M57*$Y$13,IF(AND(D57=$D$13,E57=$S$14),M57*$Y$14,IF(AND(D57=$D$13,E57=$S$15),M57*$Y$15,IF(AND(D57=$D$13,E57=$S$16),M57*$Y$16,IF(AND(D57=$D$14,E57=$S$11),M57*$AA$11,IF(AND(D57=$D$14,E57=$S$12),M57*$AA$12,IF(AND(D57=$D$14,E57=$S$13),M57*$AA$13,IF(AND(D57=$D$14,E57=$S$14),M57*$AA$14,IF(AND(D57=$D$14,E57=$S$15),M57*$AA$15,IF(AND(D57=$D$14,E57=$S$16),M57*$AA$16,IF(AND(D57=$D$15,E57=$S$11),M57*$AC$11,IF(AND(D57=$D$15,E57=$S$12),M57*$AC$12,IF(AND(D57=$D$15,E57=$S$13),M57*$AC$13,IF(AND(D57=$D$15,E57=$S$14),M57*$AC$14,IF(AND(D57=$D$15,E57=$S$15),M57*$AC$15,IF(AND(D57=$D$15,E57=$S$16),M57*$AC$16,IF(AND(D57=$D$16,E57=$S$11),M57*$AE$11,IF(AND(D57=$D$16,E57=$S$12),M57*$AE$12,IF(AND(D57=$D$16,E57=$S$13),M57*$AE$13,IF(AND(D57=$D$16,E57=$S$14),M57*$AE$14,IF(AND(D57=$D$16,E57=$S$15),M57*$AE$15,IF(AND(D57=$D$16,E57=$S$16),M57*$AE$16,IF(AND(D57=$D$17,E57=$S$11),M57*$AG$11,IF(AND(D57=$D$17,E57=$S$12),M57*$AG$12,IF(AND(D57=$D$17,E57=$S$13),M57*$AG$13,IF(AND(D57=$D$17,E57=$S$14),M57*$AG$14,IF(AND(D57=$D$17,E57=$S$15),M57*$AG$15,IF(AND(D57=$D$17,E57=$S$16),M57*$AG$16,0))))))))))))))))))))))))))))))))))))))))))</f>
        <v>0</v>
      </c>
      <c r="N58" s="34">
        <f>IF(AND(D57=$D$11,E57=$S$11),N57*$U$11*K57,IF(AND(D57=$D$11,E57=$S$12),N57*$U$12*K57,IF(AND(D57=$D$11,E57=$S$13),N57*$U$13*K57,IF(AND(D57=$D$11,E57=$S$14),N57*$U$14*K57,IF(AND(D57=$D$11,E57=$S$15),N57*$U$15*K57,IF(AND(D57=$D$11,E57=$S$16),N57*$U$16*K57,IF(AND(D57=$D$12,E57=$S$11),N57*$W$11*K57,IF(AND(D57=$D$12,E57=$S$12),N57*$W$12*K57,IF(AND(D57=$D$12,E57=$S$13),N57*$W$13*K57,IF(AND(D57=$D$12,E57=$S$14),N57*$W$14*K57,IF(AND(D57=$D$12,E57=$S$15),N57*$W$15*K57,IF(AND(D57=$D$12,E57=$S$16),N57*$W$16*K57,IF(AND(D57=$D$13,E57=$S$11),N57*$Y$11*K57,IF(AND(D57=$D$13,E57=$S$12),N57*$Y$12*K57,IF(AND(D57=$D$13,E57=$S$13),N57*$Y$13*K57,IF(AND(D57=$D$13,E57=$S$14),N57*$Y$14*K57,IF(AND(D57=$D$13,E57=$S$15),N57*$Y$15*K57,IF(AND(D57=$D$13,E57=$S$16),N57*$Y$16*K57,IF(AND(D57=$D$14,E57=$S$11),N57*$AA$11*K57,IF(AND(D57=$D$14,E57=$S$12),N57*$AA$12*K57,IF(AND(D57=$D$14,E57=$S$13),N57*$AA$13*K57,IF(AND(D57=$D$14,E57=$S$14),N57*$AA$14*K57,IF(AND(D57=$D$14,E57=$S$15),N57*$AA$15*K57,IF(AND(D57=$D$14,E57=$S$16),N57*$AA$16*K57,IF(AND(D57=$D$15,E57=$S$11),N57*$AC$11*K57,IF(AND(D57=$D$15,E57=$S$12),N57*$AC$12*K57,IF(AND(D57=$D$15,E57=$S$13),N57*$AC$13*K57,IF(AND(D57=$D$15,E57=$S$14),N57*$AC$14*K57,IF(AND(D57=$DE1057=$S$15),N57*$AC$15*K57,IF(AND(D57=$D$15,E57=$S$16),N57*$AC$16*K57,IF(AND(D57=$D$16,E57=$S$11),N57*$AE$11*K57,IF(AND(D57=$D$16,E57=$S$12),N57*$AE$12*K57,IF(AND(D57=$D$16,E57=$S$13),N57*$AE$13*K57,IF(AND(D57=$D$16,E57=$S$14),N57*$AE$14*K57,IF(AND(D57=$D$16,E57=$S$15),N57*$AE$15*K57,IF(AND(D57=$D$16,E57=$S$16),N57*$AE$16*K57,IF(AND(D57=$D$17,E57=$S$11),N57*$AG$11*K57,IF(AND(D57=$D$17,E57=$S$12),N57*$AG$12*K57,IF(AND(D57=$D$17,E57=$S$13),N57*$AG$13*K57,IF(AND(D57=$D$17,E57=$S$14),N57*$AG$14*K57,IF(AND(D57=$D$17,E57=$S$15),N57*$AG$15*K57,IF(AND(D57=$D$17,E57=$S$16),N57*$AG$16*K57,0))))))))))))))))))))))))))))))))))))))))))</f>
        <v>0</v>
      </c>
      <c r="O58" s="58">
        <f>IF(AND(D57=$D$11,E57=$S$11),O57*$U$11*K57,IF(AND(D57=$D$11,E57=$S$12),O57*$U$12*K57,IF(AND(D57=$D$11,E57=$S$13),O57*$U$13*K57,IF(AND(D57=$D$11,E57=$S$14),O57*$U$14*K57,IF(AND(D57=$D$11,E57=$S$15),O57*$U$15*K57,IF(AND(D57=$D$11,E57=$S$16),O57*$U$16*K57,IF(AND(D57=$D$12,E57=$S$11),O57*$W$11*K57,IF(AND(D57=$D$12,E57=$S$12),O57*$W$12*K57,IF(AND(D57=$D$12,E57=$S$13),O57*$W$13*K57,IF(AND(D57=$D$12,E57=$S$14),O57*$W$14*K57,IF(AND(D57=$D$12,E57=$S$15),O57*$W$15*K57,IF(AND(D57=$D$12,E57=$S$16),O57*$W$16*K57,IF(AND(D57=$D$13,E57=$S$11),O57*$Y$11*K57,IF(AND(D57=$D$13,E57=$S$12),O57*$Y$12*K57,IF(AND(D57=$D$13,E57=$S$13),O57*$Y$13*K57,IF(AND(D57=$D$13,E57=$S$14),O57*$Y$14*K57,IF(AND(D57=$D$13,E57=$S$15),O57*$Y$15*K57,IF(AND(D57=$D$13,E57=$S$16),O57*$Y$16*K57,IF(AND(D57=$D$14,E57=$S$11),O57*$AA$11*K57,IF(AND(D57=$D$14,E57=$S$12),O57*$AA$12*K57,IF(AND(D57=$D$14,E57=$S$13),O57*$AA$13*K57,IF(AND(D57=$D$14,E57=$S$14),O57*$AA$14*K57,IF(AND(D57=$D$14,E57=$S$15),O57*$AA$15*K57,IF(AND(D57=$D$14,E57=$S$16),O57*$AA$16*K57,IF(AND(D57=$D$15,E57=$S$11),O57*$AC$11*K57,IF(AND(D57=$D$15,E57=$S$12),O57*$AC$12*K57,IF(AND(D57=$D$15,E57=$S$13),O57*$AC$13*K57,IF(AND(D57=$D$15,E57=$S$14),O57*$AC$14*K57,IF(AND(D57=$DE1057=$S$15),O57*$AC$15*K57,IF(AND(D57=$D$15,E57=$S$16),O57*$AC$16*K57,IF(AND(D57=$D$16,E57=$S$11),O57*$AE$11*K57,IF(AND(D57=$D$16,E57=$S$12),O57*$AE$12*K57,IF(AND(D57=$D$16,E57=$S$13),O57*$AE$13*K57,IF(AND(D57=$D$16,E57=$S$14),O57*$AE$14*K57,IF(AND(D57=$D$16,E57=$S$15),O57*$AE$15*K57,IF(AND(D57=$D$16,E57=$S$16),O57*$AE$16*K57,IF(AND(D57=$D$17,E57=$S$11),O57*$AG$11*K57,IF(AND(D57=$D$17,E57=$S$12),O57*$AG$12*K57,IF(AND(D57=$D$17,E57=$S$13),O57*$AG$13*K57,IF(AND(D57=$D$17,E57=$S$14),O57*$AG$14*K57,IF(AND(D57=$D$17,E57=$S$15),O57*$AG$15*K57,IF(AND(D57=$D$17,E57=$S$16),O57*$AG$16*K57,0))))))))))))))))))))))))))))))))))))))))))</f>
        <v>0</v>
      </c>
      <c r="P58" s="149"/>
      <c r="Q58" s="149"/>
      <c r="R58" s="151"/>
      <c r="S58" s="31"/>
      <c r="T58" s="31"/>
      <c r="U58" s="31"/>
      <c r="V58" s="31"/>
      <c r="W58" s="31"/>
      <c r="X58" s="31"/>
      <c r="Y58" s="31"/>
      <c r="Z58" s="36"/>
      <c r="AA58" s="36"/>
      <c r="AB58" s="32"/>
      <c r="AC58" s="32"/>
      <c r="AD58" s="32"/>
    </row>
    <row r="59" spans="1:30" x14ac:dyDescent="0.25">
      <c r="A59" s="158">
        <v>11</v>
      </c>
      <c r="B59" s="158"/>
      <c r="C59" s="160"/>
      <c r="D59" s="148"/>
      <c r="E59" s="148"/>
      <c r="F59" s="148"/>
      <c r="G59" s="148"/>
      <c r="H59" s="148"/>
      <c r="I59" s="148"/>
      <c r="J59" s="152"/>
      <c r="K59" s="154"/>
      <c r="L59" s="150"/>
      <c r="M59" s="95"/>
      <c r="N59" s="95"/>
      <c r="O59" s="95"/>
      <c r="P59" s="148"/>
      <c r="Q59" s="148"/>
      <c r="R59" s="150"/>
      <c r="S59" s="31"/>
      <c r="T59" s="31"/>
      <c r="U59" s="31"/>
      <c r="V59" s="31"/>
      <c r="W59" s="31"/>
      <c r="X59" s="31"/>
      <c r="Y59" s="31"/>
      <c r="Z59" s="35"/>
      <c r="AA59" s="35"/>
      <c r="AB59" s="32"/>
      <c r="AC59" s="32"/>
      <c r="AD59" s="32"/>
    </row>
    <row r="60" spans="1:30" ht="15" hidden="1" customHeight="1" x14ac:dyDescent="0.25">
      <c r="A60" s="159"/>
      <c r="B60" s="159"/>
      <c r="C60" s="161"/>
      <c r="D60" s="149"/>
      <c r="E60" s="149"/>
      <c r="F60" s="149"/>
      <c r="G60" s="149"/>
      <c r="H60" s="149"/>
      <c r="I60" s="149"/>
      <c r="J60" s="153"/>
      <c r="K60" s="155"/>
      <c r="L60" s="151"/>
      <c r="M60" s="33">
        <f>IF(AND(D59=$D$11,E59=$S$11),M59*$U$11,IF(AND(D59=$D$11,E59=$S$12),M59*$U$12,IF(AND(D59=$D$11,E59=$S$13),M59*$U$13,IF(AND(D59=$D$11,E59=$S$14),M59*$U$14,IF(AND(D59=$D$11,E59=$S$15),M59*$U$15,IF(AND(D59=$D$11,E59=$S$16),M59*$U$16,IF(AND(D59=$D$12,E59=$S$11),M59*$W$11,IF(AND(D59=$D$12,E59=$S$12),M59*$W$12,IF(AND(D59=$D$12,E59=$S$13),M59*$W$13,IF(AND(D59=$D$12,E59=$S$14),M59*$W$14,IF(AND(D59=$D$12,E59=$S$15),M59*$W$15,IF(AND(D59=$D$12,E59=$S$16),M59*$W$16,IF(AND(D59=$D$13,E59=$S$11),M59*$Y$11,IF(AND(D59=$D$13,E59=$S$12),M59*$Y$12,IF(AND(D59=$D$13,E59=$S$13),M59*$Y$13,IF(AND(D59=$D$13,E59=$S$14),M59*$Y$14,IF(AND(D59=$D$13,E59=$S$15),M59*$Y$15,IF(AND(D59=$D$13,E59=$S$16),M59*$Y$16,IF(AND(D59=$D$14,E59=$S$11),M59*$AA$11,IF(AND(D59=$D$14,E59=$S$12),M59*$AA$12,IF(AND(D59=$D$14,E59=$S$13),M59*$AA$13,IF(AND(D59=$D$14,E59=$S$14),M59*$AA$14,IF(AND(D59=$D$14,E59=$S$15),M59*$AA$15,IF(AND(D59=$D$14,E59=$S$16),M59*$AA$16,IF(AND(D59=$D$15,E59=$S$11),M59*$AC$11,IF(AND(D59=$D$15,E59=$S$12),M59*$AC$12,IF(AND(D59=$D$15,E59=$S$13),M59*$AC$13,IF(AND(D59=$D$15,E59=$S$14),M59*$AC$14,IF(AND(D59=$D$15,E59=$S$15),M59*$AC$15,IF(AND(D59=$D$15,E59=$S$16),M59*$AC$16,IF(AND(D59=$D$16,E59=$S$11),M59*$AE$11,IF(AND(D59=$D$16,E59=$S$12),M59*$AE$12,IF(AND(D59=$D$16,E59=$S$13),M59*$AE$13,IF(AND(D59=$D$16,E59=$S$14),M59*$AE$14,IF(AND(D59=$D$16,E59=$S$15),M59*$AE$15,IF(AND(D59=$D$16,E59=$S$16),M59*$AE$16,IF(AND(D59=$D$17,E59=$S$11),M59*$AG$11,IF(AND(D59=$D$17,E59=$S$12),M59*$AG$12,IF(AND(D59=$D$17,E59=$S$13),M59*$AG$13,IF(AND(D59=$D$17,E59=$S$14),M59*$AG$14,IF(AND(D59=$D$17,E59=$S$15),M59*$AG$15,IF(AND(D59=$D$17,E59=$S$16),M59*$AG$16,0))))))))))))))))))))))))))))))))))))))))))</f>
        <v>0</v>
      </c>
      <c r="N60" s="34">
        <f>IF(AND(D59=$D$11,E59=$S$11),N59*$U$11*K59,IF(AND(D59=$D$11,E59=$S$12),N59*$U$12*K59,IF(AND(D59=$D$11,E59=$S$13),N59*$U$13*K59,IF(AND(D59=$D$11,E59=$S$14),N59*$U$14*K59,IF(AND(D59=$D$11,E59=$S$15),N59*$U$15*K59,IF(AND(D59=$D$11,E59=$S$16),N59*$U$16*K59,IF(AND(D59=$D$12,E59=$S$11),N59*$W$11*K59,IF(AND(D59=$D$12,E59=$S$12),N59*$W$12*K59,IF(AND(D59=$D$12,E59=$S$13),N59*$W$13*K59,IF(AND(D59=$D$12,E59=$S$14),N59*$W$14*K59,IF(AND(D59=$D$12,E59=$S$15),N59*$W$15*K59,IF(AND(D59=$D$12,E59=$S$16),N59*$W$16*K59,IF(AND(D59=$D$13,E59=$S$11),N59*$Y$11*K59,IF(AND(D59=$D$13,E59=$S$12),N59*$Y$12*K59,IF(AND(D59=$D$13,E59=$S$13),N59*$Y$13*K59,IF(AND(D59=$D$13,E59=$S$14),N59*$Y$14*K59,IF(AND(D59=$D$13,E59=$S$15),N59*$Y$15*K59,IF(AND(D59=$D$13,E59=$S$16),N59*$Y$16*K59,IF(AND(D59=$D$14,E59=$S$11),N59*$AA$11*K59,IF(AND(D59=$D$14,E59=$S$12),N59*$AA$12*K59,IF(AND(D59=$D$14,E59=$S$13),N59*$AA$13*K59,IF(AND(D59=$D$14,E59=$S$14),N59*$AA$14*K59,IF(AND(D59=$D$14,E59=$S$15),N59*$AA$15*K59,IF(AND(D59=$D$14,E59=$S$16),N59*$AA$16*K59,IF(AND(D59=$D$15,E59=$S$11),N59*$AC$11*K59,IF(AND(D59=$D$15,E59=$S$12),N59*$AC$12*K59,IF(AND(D59=$D$15,E59=$S$13),N59*$AC$13*K59,IF(AND(D59=$D$15,E59=$S$14),N59*$AC$14*K59,IF(AND(D59=$DE1059=$S$15),N59*$AC$15*K59,IF(AND(D59=$D$15,E59=$S$16),N59*$AC$16*K59,IF(AND(D59=$D$16,E59=$S$11),N59*$AE$11*K59,IF(AND(D59=$D$16,E59=$S$12),N59*$AE$12*K59,IF(AND(D59=$D$16,E59=$S$13),N59*$AE$13*K59,IF(AND(D59=$D$16,E59=$S$14),N59*$AE$14*K59,IF(AND(D59=$D$16,E59=$S$15),N59*$AE$15*K59,IF(AND(D59=$D$16,E59=$S$16),N59*$AE$16*K59,IF(AND(D59=$D$17,E59=$S$11),N59*$AG$11*K59,IF(AND(D59=$D$17,E59=$S$12),N59*$AG$12*K59,IF(AND(D59=$D$17,E59=$S$13),N59*$AG$13*K59,IF(AND(D59=$D$17,E59=$S$14),N59*$AG$14*K59,IF(AND(D59=$D$17,E59=$S$15),N59*$AG$15*K59,IF(AND(D59=$D$17,E59=$S$16),N59*$AG$16*K59,0))))))))))))))))))))))))))))))))))))))))))</f>
        <v>0</v>
      </c>
      <c r="O60" s="58">
        <f>IF(AND(D59=$D$11,E59=$S$11),O59*$U$11*K59,IF(AND(D59=$D$11,E59=$S$12),O59*$U$12*K59,IF(AND(D59=$D$11,E59=$S$13),O59*$U$13*K59,IF(AND(D59=$D$11,E59=$S$14),O59*$U$14*K59,IF(AND(D59=$D$11,E59=$S$15),O59*$U$15*K59,IF(AND(D59=$D$11,E59=$S$16),O59*$U$16*K59,IF(AND(D59=$D$12,E59=$S$11),O59*$W$11*K59,IF(AND(D59=$D$12,E59=$S$12),O59*$W$12*K59,IF(AND(D59=$D$12,E59=$S$13),O59*$W$13*K59,IF(AND(D59=$D$12,E59=$S$14),O59*$W$14*K59,IF(AND(D59=$D$12,E59=$S$15),O59*$W$15*K59,IF(AND(D59=$D$12,E59=$S$16),O59*$W$16*K59,IF(AND(D59=$D$13,E59=$S$11),O59*$Y$11*K59,IF(AND(D59=$D$13,E59=$S$12),O59*$Y$12*K59,IF(AND(D59=$D$13,E59=$S$13),O59*$Y$13*K59,IF(AND(D59=$D$13,E59=$S$14),O59*$Y$14*K59,IF(AND(D59=$D$13,E59=$S$15),O59*$Y$15*K59,IF(AND(D59=$D$13,E59=$S$16),O59*$Y$16*K59,IF(AND(D59=$D$14,E59=$S$11),O59*$AA$11*K59,IF(AND(D59=$D$14,E59=$S$12),O59*$AA$12*K59,IF(AND(D59=$D$14,E59=$S$13),O59*$AA$13*K59,IF(AND(D59=$D$14,E59=$S$14),O59*$AA$14*K59,IF(AND(D59=$D$14,E59=$S$15),O59*$AA$15*K59,IF(AND(D59=$D$14,E59=$S$16),O59*$AA$16*K59,IF(AND(D59=$D$15,E59=$S$11),O59*$AC$11*K59,IF(AND(D59=$D$15,E59=$S$12),O59*$AC$12*K59,IF(AND(D59=$D$15,E59=$S$13),O59*$AC$13*K59,IF(AND(D59=$D$15,E59=$S$14),O59*$AC$14*K59,IF(AND(D59=$DE1059=$S$15),O59*$AC$15*K59,IF(AND(D59=$D$15,E59=$S$16),O59*$AC$16*K59,IF(AND(D59=$D$16,E59=$S$11),O59*$AE$11*K59,IF(AND(D59=$D$16,E59=$S$12),O59*$AE$12*K59,IF(AND(D59=$D$16,E59=$S$13),O59*$AE$13*K59,IF(AND(D59=$D$16,E59=$S$14),O59*$AE$14*K59,IF(AND(D59=$D$16,E59=$S$15),O59*$AE$15*K59,IF(AND(D59=$D$16,E59=$S$16),O59*$AE$16*K59,IF(AND(D59=$D$17,E59=$S$11),O59*$AG$11*K59,IF(AND(D59=$D$17,E59=$S$12),O59*$AG$12*K59,IF(AND(D59=$D$17,E59=$S$13),O59*$AG$13*K59,IF(AND(D59=$D$17,E59=$S$14),O59*$AG$14*K59,IF(AND(D59=$D$17,E59=$S$15),O59*$AG$15*K59,IF(AND(D59=$D$17,E59=$S$16),O59*$AG$16*K59,0))))))))))))))))))))))))))))))))))))))))))</f>
        <v>0</v>
      </c>
      <c r="P60" s="149"/>
      <c r="Q60" s="149"/>
      <c r="R60" s="151"/>
      <c r="S60" s="31"/>
      <c r="T60" s="31"/>
      <c r="U60" s="31"/>
      <c r="V60" s="31"/>
      <c r="W60" s="31"/>
      <c r="X60" s="31"/>
      <c r="Y60" s="31"/>
      <c r="Z60" s="36"/>
      <c r="AA60" s="36"/>
      <c r="AB60" s="32"/>
      <c r="AC60" s="32"/>
      <c r="AD60" s="32"/>
    </row>
    <row r="61" spans="1:30" x14ac:dyDescent="0.25">
      <c r="A61" s="158">
        <v>12</v>
      </c>
      <c r="B61" s="158"/>
      <c r="C61" s="160"/>
      <c r="D61" s="148"/>
      <c r="E61" s="148"/>
      <c r="F61" s="148"/>
      <c r="G61" s="148"/>
      <c r="H61" s="148"/>
      <c r="I61" s="148"/>
      <c r="J61" s="152"/>
      <c r="K61" s="154"/>
      <c r="L61" s="150"/>
      <c r="M61" s="95"/>
      <c r="N61" s="95"/>
      <c r="O61" s="95"/>
      <c r="P61" s="148"/>
      <c r="Q61" s="148"/>
      <c r="R61" s="150"/>
      <c r="S61" s="31"/>
      <c r="T61" s="31"/>
      <c r="U61" s="31"/>
      <c r="V61" s="31"/>
      <c r="W61" s="31"/>
      <c r="X61" s="31"/>
      <c r="Y61" s="31"/>
      <c r="Z61" s="35"/>
      <c r="AA61" s="35"/>
      <c r="AB61" s="32"/>
      <c r="AC61" s="32"/>
      <c r="AD61" s="32"/>
    </row>
    <row r="62" spans="1:30" ht="15" hidden="1" customHeight="1" x14ac:dyDescent="0.25">
      <c r="A62" s="159"/>
      <c r="B62" s="159"/>
      <c r="C62" s="161"/>
      <c r="D62" s="149"/>
      <c r="E62" s="149"/>
      <c r="F62" s="149"/>
      <c r="G62" s="149"/>
      <c r="H62" s="149"/>
      <c r="I62" s="149"/>
      <c r="J62" s="153"/>
      <c r="K62" s="155"/>
      <c r="L62" s="151"/>
      <c r="M62" s="33">
        <f>IF(AND(D61=$D$11,E61=$S$11),M61*$U$11,IF(AND(D61=$D$11,E61=$S$12),M61*$U$12,IF(AND(D61=$D$11,E61=$S$13),M61*$U$13,IF(AND(D61=$D$11,E61=$S$14),M61*$U$14,IF(AND(D61=$D$11,E61=$S$15),M61*$U$15,IF(AND(D61=$D$11,E61=$S$16),M61*$U$16,IF(AND(D61=$D$12,E61=$S$11),M61*$W$11,IF(AND(D61=$D$12,E61=$S$12),M61*$W$12,IF(AND(D61=$D$12,E61=$S$13),M61*$W$13,IF(AND(D61=$D$12,E61=$S$14),M61*$W$14,IF(AND(D61=$D$12,E61=$S$15),M61*$W$15,IF(AND(D61=$D$12,E61=$S$16),M61*$W$16,IF(AND(D61=$D$13,E61=$S$11),M61*$Y$11,IF(AND(D61=$D$13,E61=$S$12),M61*$Y$12,IF(AND(D61=$D$13,E61=$S$13),M61*$Y$13,IF(AND(D61=$D$13,E61=$S$14),M61*$Y$14,IF(AND(D61=$D$13,E61=$S$15),M61*$Y$15,IF(AND(D61=$D$13,E61=$S$16),M61*$Y$16,IF(AND(D61=$D$14,E61=$S$11),M61*$AA$11,IF(AND(D61=$D$14,E61=$S$12),M61*$AA$12,IF(AND(D61=$D$14,E61=$S$13),M61*$AA$13,IF(AND(D61=$D$14,E61=$S$14),M61*$AA$14,IF(AND(D61=$D$14,E61=$S$15),M61*$AA$15,IF(AND(D61=$D$14,E61=$S$16),M61*$AA$16,IF(AND(D61=$D$15,E61=$S$11),M61*$AC$11,IF(AND(D61=$D$15,E61=$S$12),M61*$AC$12,IF(AND(D61=$D$15,E61=$S$13),M61*$AC$13,IF(AND(D61=$D$15,E61=$S$14),M61*$AC$14,IF(AND(D61=$D$15,E61=$S$15),M61*$AC$15,IF(AND(D61=$D$15,E61=$S$16),M61*$AC$16,IF(AND(D61=$D$16,E61=$S$11),M61*$AE$11,IF(AND(D61=$D$16,E61=$S$12),M61*$AE$12,IF(AND(D61=$D$16,E61=$S$13),M61*$AE$13,IF(AND(D61=$D$16,E61=$S$14),M61*$AE$14,IF(AND(D61=$D$16,E61=$S$15),M61*$AE$15,IF(AND(D61=$D$16,E61=$S$16),M61*$AE$16,IF(AND(D61=$D$17,E61=$S$11),M61*$AG$11,IF(AND(D61=$D$17,E61=$S$12),M61*$AG$12,IF(AND(D61=$D$17,E61=$S$13),M61*$AG$13,IF(AND(D61=$D$17,E61=$S$14),M61*$AG$14,IF(AND(D61=$D$17,E61=$S$15),M61*$AG$15,IF(AND(D61=$D$17,E61=$S$16),M61*$AG$16,0))))))))))))))))))))))))))))))))))))))))))</f>
        <v>0</v>
      </c>
      <c r="N62" s="34">
        <f>IF(AND(D61=$D$11,E61=$S$11),N61*$U$11*K61,IF(AND(D61=$D$11,E61=$S$12),N61*$U$12*K61,IF(AND(D61=$D$11,E61=$S$13),N61*$U$13*K61,IF(AND(D61=$D$11,E61=$S$14),N61*$U$14*K61,IF(AND(D61=$D$11,E61=$S$15),N61*$U$15*K61,IF(AND(D61=$D$11,E61=$S$16),N61*$U$16*K61,IF(AND(D61=$D$12,E61=$S$11),N61*$W$11*K61,IF(AND(D61=$D$12,E61=$S$12),N61*$W$12*K61,IF(AND(D61=$D$12,E61=$S$13),N61*$W$13*K61,IF(AND(D61=$D$12,E61=$S$14),N61*$W$14*K61,IF(AND(D61=$D$12,E61=$S$15),N61*$W$15*K61,IF(AND(D61=$D$12,E61=$S$16),N61*$W$16*K61,IF(AND(D61=$D$13,E61=$S$11),N61*$Y$11*K61,IF(AND(D61=$D$13,E61=$S$12),N61*$Y$12*K61,IF(AND(D61=$D$13,E61=$S$13),N61*$Y$13*K61,IF(AND(D61=$D$13,E61=$S$14),N61*$Y$14*K61,IF(AND(D61=$D$13,E61=$S$15),N61*$Y$15*K61,IF(AND(D61=$D$13,E61=$S$16),N61*$Y$16*K61,IF(AND(D61=$D$14,E61=$S$11),N61*$AA$11*K61,IF(AND(D61=$D$14,E61=$S$12),N61*$AA$12*K61,IF(AND(D61=$D$14,E61=$S$13),N61*$AA$13*K61,IF(AND(D61=$D$14,E61=$S$14),N61*$AA$14*K61,IF(AND(D61=$D$14,E61=$S$15),N61*$AA$15*K61,IF(AND(D61=$D$14,E61=$S$16),N61*$AA$16*K61,IF(AND(D61=$D$15,E61=$S$11),N61*$AC$11*K61,IF(AND(D61=$D$15,E61=$S$12),N61*$AC$12*K61,IF(AND(D61=$D$15,E61=$S$13),N61*$AC$13*K61,IF(AND(D61=$D$15,E61=$S$14),N61*$AC$14*K61,IF(AND(D61=$DE1061=$S$15),N61*$AC$15*K61,IF(AND(D61=$D$15,E61=$S$16),N61*$AC$16*K61,IF(AND(D61=$D$16,E61=$S$11),N61*$AE$11*K61,IF(AND(D61=$D$16,E61=$S$12),N61*$AE$12*K61,IF(AND(D61=$D$16,E61=$S$13),N61*$AE$13*K61,IF(AND(D61=$D$16,E61=$S$14),N61*$AE$14*K61,IF(AND(D61=$D$16,E61=$S$15),N61*$AE$15*K61,IF(AND(D61=$D$16,E61=$S$16),N61*$AE$16*K61,IF(AND(D61=$D$17,E61=$S$11),N61*$AG$11*K61,IF(AND(D61=$D$17,E61=$S$12),N61*$AG$12*K61,IF(AND(D61=$D$17,E61=$S$13),N61*$AG$13*K61,IF(AND(D61=$D$17,E61=$S$14),N61*$AG$14*K61,IF(AND(D61=$D$17,E61=$S$15),N61*$AG$15*K61,IF(AND(D61=$D$17,E61=$S$16),N61*$AG$16*K61,0))))))))))))))))))))))))))))))))))))))))))</f>
        <v>0</v>
      </c>
      <c r="O62" s="58">
        <f>IF(AND(D61=$D$11,E61=$S$11),O61*$U$11*K61,IF(AND(D61=$D$11,E61=$S$12),O61*$U$12*K61,IF(AND(D61=$D$11,E61=$S$13),O61*$U$13*K61,IF(AND(D61=$D$11,E61=$S$14),O61*$U$14*K61,IF(AND(D61=$D$11,E61=$S$15),O61*$U$15*K61,IF(AND(D61=$D$11,E61=$S$16),O61*$U$16*K61,IF(AND(D61=$D$12,E61=$S$11),O61*$W$11*K61,IF(AND(D61=$D$12,E61=$S$12),O61*$W$12*K61,IF(AND(D61=$D$12,E61=$S$13),O61*$W$13*K61,IF(AND(D61=$D$12,E61=$S$14),O61*$W$14*K61,IF(AND(D61=$D$12,E61=$S$15),O61*$W$15*K61,IF(AND(D61=$D$12,E61=$S$16),O61*$W$16*K61,IF(AND(D61=$D$13,E61=$S$11),O61*$Y$11*K61,IF(AND(D61=$D$13,E61=$S$12),O61*$Y$12*K61,IF(AND(D61=$D$13,E61=$S$13),O61*$Y$13*K61,IF(AND(D61=$D$13,E61=$S$14),O61*$Y$14*K61,IF(AND(D61=$D$13,E61=$S$15),O61*$Y$15*K61,IF(AND(D61=$D$13,E61=$S$16),O61*$Y$16*K61,IF(AND(D61=$D$14,E61=$S$11),O61*$AA$11*K61,IF(AND(D61=$D$14,E61=$S$12),O61*$AA$12*K61,IF(AND(D61=$D$14,E61=$S$13),O61*$AA$13*K61,IF(AND(D61=$D$14,E61=$S$14),O61*$AA$14*K61,IF(AND(D61=$D$14,E61=$S$15),O61*$AA$15*K61,IF(AND(D61=$D$14,E61=$S$16),O61*$AA$16*K61,IF(AND(D61=$D$15,E61=$S$11),O61*$AC$11*K61,IF(AND(D61=$D$15,E61=$S$12),O61*$AC$12*K61,IF(AND(D61=$D$15,E61=$S$13),O61*$AC$13*K61,IF(AND(D61=$D$15,E61=$S$14),O61*$AC$14*K61,IF(AND(D61=$DE1061=$S$15),O61*$AC$15*K61,IF(AND(D61=$D$15,E61=$S$16),O61*$AC$16*K61,IF(AND(D61=$D$16,E61=$S$11),O61*$AE$11*K61,IF(AND(D61=$D$16,E61=$S$12),O61*$AE$12*K61,IF(AND(D61=$D$16,E61=$S$13),O61*$AE$13*K61,IF(AND(D61=$D$16,E61=$S$14),O61*$AE$14*K61,IF(AND(D61=$D$16,E61=$S$15),O61*$AE$15*K61,IF(AND(D61=$D$16,E61=$S$16),O61*$AE$16*K61,IF(AND(D61=$D$17,E61=$S$11),O61*$AG$11*K61,IF(AND(D61=$D$17,E61=$S$12),O61*$AG$12*K61,IF(AND(D61=$D$17,E61=$S$13),O61*$AG$13*K61,IF(AND(D61=$D$17,E61=$S$14),O61*$AG$14*K61,IF(AND(D61=$D$17,E61=$S$15),O61*$AG$15*K61,IF(AND(D61=$D$17,E61=$S$16),O61*$AG$16*K61,0))))))))))))))))))))))))))))))))))))))))))</f>
        <v>0</v>
      </c>
      <c r="P62" s="149"/>
      <c r="Q62" s="149"/>
      <c r="R62" s="151"/>
      <c r="S62" s="31"/>
      <c r="T62" s="31"/>
      <c r="U62" s="31"/>
      <c r="V62" s="31"/>
      <c r="W62" s="31"/>
      <c r="X62" s="31"/>
      <c r="Y62" s="31"/>
      <c r="Z62" s="36"/>
      <c r="AA62" s="36"/>
      <c r="AB62" s="32"/>
      <c r="AC62" s="32"/>
      <c r="AD62" s="32"/>
    </row>
    <row r="63" spans="1:30" x14ac:dyDescent="0.25">
      <c r="A63" s="158">
        <v>13</v>
      </c>
      <c r="B63" s="158"/>
      <c r="C63" s="160"/>
      <c r="D63" s="148"/>
      <c r="E63" s="148"/>
      <c r="F63" s="148"/>
      <c r="G63" s="148"/>
      <c r="H63" s="148"/>
      <c r="I63" s="148"/>
      <c r="J63" s="152"/>
      <c r="K63" s="154"/>
      <c r="L63" s="150"/>
      <c r="M63" s="95"/>
      <c r="N63" s="95"/>
      <c r="O63" s="95"/>
      <c r="P63" s="148"/>
      <c r="Q63" s="148"/>
      <c r="R63" s="150"/>
      <c r="S63" s="31"/>
      <c r="T63" s="31"/>
      <c r="U63" s="31"/>
      <c r="V63" s="31"/>
      <c r="W63" s="31"/>
      <c r="X63" s="31"/>
      <c r="Y63" s="31"/>
      <c r="Z63" s="35"/>
      <c r="AA63" s="35"/>
      <c r="AB63" s="32"/>
      <c r="AC63" s="32"/>
      <c r="AD63" s="32"/>
    </row>
    <row r="64" spans="1:30" ht="15" hidden="1" customHeight="1" x14ac:dyDescent="0.25">
      <c r="A64" s="159"/>
      <c r="B64" s="159"/>
      <c r="C64" s="161"/>
      <c r="D64" s="149"/>
      <c r="E64" s="149"/>
      <c r="F64" s="149"/>
      <c r="G64" s="149"/>
      <c r="H64" s="149"/>
      <c r="I64" s="149"/>
      <c r="J64" s="153"/>
      <c r="K64" s="155"/>
      <c r="L64" s="151"/>
      <c r="M64" s="33">
        <f>IF(AND(D63=$D$11,E63=$S$11),M63*$U$11,IF(AND(D63=$D$11,E63=$S$12),M63*$U$12,IF(AND(D63=$D$11,E63=$S$13),M63*$U$13,IF(AND(D63=$D$11,E63=$S$14),M63*$U$14,IF(AND(D63=$D$11,E63=$S$15),M63*$U$15,IF(AND(D63=$D$11,E63=$S$16),M63*$U$16,IF(AND(D63=$D$12,E63=$S$11),M63*$W$11,IF(AND(D63=$D$12,E63=$S$12),M63*$W$12,IF(AND(D63=$D$12,E63=$S$13),M63*$W$13,IF(AND(D63=$D$12,E63=$S$14),M63*$W$14,IF(AND(D63=$D$12,E63=$S$15),M63*$W$15,IF(AND(D63=$D$12,E63=$S$16),M63*$W$16,IF(AND(D63=$D$13,E63=$S$11),M63*$Y$11,IF(AND(D63=$D$13,E63=$S$12),M63*$Y$12,IF(AND(D63=$D$13,E63=$S$13),M63*$Y$13,IF(AND(D63=$D$13,E63=$S$14),M63*$Y$14,IF(AND(D63=$D$13,E63=$S$15),M63*$Y$15,IF(AND(D63=$D$13,E63=$S$16),M63*$Y$16,IF(AND(D63=$D$14,E63=$S$11),M63*$AA$11,IF(AND(D63=$D$14,E63=$S$12),M63*$AA$12,IF(AND(D63=$D$14,E63=$S$13),M63*$AA$13,IF(AND(D63=$D$14,E63=$S$14),M63*$AA$14,IF(AND(D63=$D$14,E63=$S$15),M63*$AA$15,IF(AND(D63=$D$14,E63=$S$16),M63*$AA$16,IF(AND(D63=$D$15,E63=$S$11),M63*$AC$11,IF(AND(D63=$D$15,E63=$S$12),M63*$AC$12,IF(AND(D63=$D$15,E63=$S$13),M63*$AC$13,IF(AND(D63=$D$15,E63=$S$14),M63*$AC$14,IF(AND(D63=$D$15,E63=$S$15),M63*$AC$15,IF(AND(D63=$D$15,E63=$S$16),M63*$AC$16,IF(AND(D63=$D$16,E63=$S$11),M63*$AE$11,IF(AND(D63=$D$16,E63=$S$12),M63*$AE$12,IF(AND(D63=$D$16,E63=$S$13),M63*$AE$13,IF(AND(D63=$D$16,E63=$S$14),M63*$AE$14,IF(AND(D63=$D$16,E63=$S$15),M63*$AE$15,IF(AND(D63=$D$16,E63=$S$16),M63*$AE$16,IF(AND(D63=$D$17,E63=$S$11),M63*$AG$11,IF(AND(D63=$D$17,E63=$S$12),M63*$AG$12,IF(AND(D63=$D$17,E63=$S$13),M63*$AG$13,IF(AND(D63=$D$17,E63=$S$14),M63*$AG$14,IF(AND(D63=$D$17,E63=$S$15),M63*$AG$15,IF(AND(D63=$D$17,E63=$S$16),M63*$AG$16,0))))))))))))))))))))))))))))))))))))))))))</f>
        <v>0</v>
      </c>
      <c r="N64" s="34">
        <f>IF(AND(D63=$D$11,E63=$S$11),N63*$U$11*K63,IF(AND(D63=$D$11,E63=$S$12),N63*$U$12*K63,IF(AND(D63=$D$11,E63=$S$13),N63*$U$13*K63,IF(AND(D63=$D$11,E63=$S$14),N63*$U$14*K63,IF(AND(D63=$D$11,E63=$S$15),N63*$U$15*K63,IF(AND(D63=$D$11,E63=$S$16),N63*$U$16*K63,IF(AND(D63=$D$12,E63=$S$11),N63*$W$11*K63,IF(AND(D63=$D$12,E63=$S$12),N63*$W$12*K63,IF(AND(D63=$D$12,E63=$S$13),N63*$W$13*K63,IF(AND(D63=$D$12,E63=$S$14),N63*$W$14*K63,IF(AND(D63=$D$12,E63=$S$15),N63*$W$15*K63,IF(AND(D63=$D$12,E63=$S$16),N63*$W$16*K63,IF(AND(D63=$D$13,E63=$S$11),N63*$Y$11*K63,IF(AND(D63=$D$13,E63=$S$12),N63*$Y$12*K63,IF(AND(D63=$D$13,E63=$S$13),N63*$Y$13*K63,IF(AND(D63=$D$13,E63=$S$14),N63*$Y$14*K63,IF(AND(D63=$D$13,E63=$S$15),N63*$Y$15*K63,IF(AND(D63=$D$13,E63=$S$16),N63*$Y$16*K63,IF(AND(D63=$D$14,E63=$S$11),N63*$AA$11*K63,IF(AND(D63=$D$14,E63=$S$12),N63*$AA$12*K63,IF(AND(D63=$D$14,E63=$S$13),N63*$AA$13*K63,IF(AND(D63=$D$14,E63=$S$14),N63*$AA$14*K63,IF(AND(D63=$D$14,E63=$S$15),N63*$AA$15*K63,IF(AND(D63=$D$14,E63=$S$16),N63*$AA$16*K63,IF(AND(D63=$D$15,E63=$S$11),N63*$AC$11*K63,IF(AND(D63=$D$15,E63=$S$12),N63*$AC$12*K63,IF(AND(D63=$D$15,E63=$S$13),N63*$AC$13*K63,IF(AND(D63=$D$15,E63=$S$14),N63*$AC$14*K63,IF(AND(D63=$DE1063=$S$15),N63*$AC$15*K63,IF(AND(D63=$D$15,E63=$S$16),N63*$AC$16*K63,IF(AND(D63=$D$16,E63=$S$11),N63*$AE$11*K63,IF(AND(D63=$D$16,E63=$S$12),N63*$AE$12*K63,IF(AND(D63=$D$16,E63=$S$13),N63*$AE$13*K63,IF(AND(D63=$D$16,E63=$S$14),N63*$AE$14*K63,IF(AND(D63=$D$16,E63=$S$15),N63*$AE$15*K63,IF(AND(D63=$D$16,E63=$S$16),N63*$AE$16*K63,IF(AND(D63=$D$17,E63=$S$11),N63*$AG$11*K63,IF(AND(D63=$D$17,E63=$S$12),N63*$AG$12*K63,IF(AND(D63=$D$17,E63=$S$13),N63*$AG$13*K63,IF(AND(D63=$D$17,E63=$S$14),N63*$AG$14*K63,IF(AND(D63=$D$17,E63=$S$15),N63*$AG$15*K63,IF(AND(D63=$D$17,E63=$S$16),N63*$AG$16*K63,0))))))))))))))))))))))))))))))))))))))))))</f>
        <v>0</v>
      </c>
      <c r="O64" s="58">
        <f>IF(AND(D63=$D$11,E63=$S$11),O63*$U$11*K63,IF(AND(D63=$D$11,E63=$S$12),O63*$U$12*K63,IF(AND(D63=$D$11,E63=$S$13),O63*$U$13*K63,IF(AND(D63=$D$11,E63=$S$14),O63*$U$14*K63,IF(AND(D63=$D$11,E63=$S$15),O63*$U$15*K63,IF(AND(D63=$D$11,E63=$S$16),O63*$U$16*K63,IF(AND(D63=$D$12,E63=$S$11),O63*$W$11*K63,IF(AND(D63=$D$12,E63=$S$12),O63*$W$12*K63,IF(AND(D63=$D$12,E63=$S$13),O63*$W$13*K63,IF(AND(D63=$D$12,E63=$S$14),O63*$W$14*K63,IF(AND(D63=$D$12,E63=$S$15),O63*$W$15*K63,IF(AND(D63=$D$12,E63=$S$16),O63*$W$16*K63,IF(AND(D63=$D$13,E63=$S$11),O63*$Y$11*K63,IF(AND(D63=$D$13,E63=$S$12),O63*$Y$12*K63,IF(AND(D63=$D$13,E63=$S$13),O63*$Y$13*K63,IF(AND(D63=$D$13,E63=$S$14),O63*$Y$14*K63,IF(AND(D63=$D$13,E63=$S$15),O63*$Y$15*K63,IF(AND(D63=$D$13,E63=$S$16),O63*$Y$16*K63,IF(AND(D63=$D$14,E63=$S$11),O63*$AA$11*K63,IF(AND(D63=$D$14,E63=$S$12),O63*$AA$12*K63,IF(AND(D63=$D$14,E63=$S$13),O63*$AA$13*K63,IF(AND(D63=$D$14,E63=$S$14),O63*$AA$14*K63,IF(AND(D63=$D$14,E63=$S$15),O63*$AA$15*K63,IF(AND(D63=$D$14,E63=$S$16),O63*$AA$16*K63,IF(AND(D63=$D$15,E63=$S$11),O63*$AC$11*K63,IF(AND(D63=$D$15,E63=$S$12),O63*$AC$12*K63,IF(AND(D63=$D$15,E63=$S$13),O63*$AC$13*K63,IF(AND(D63=$D$15,E63=$S$14),O63*$AC$14*K63,IF(AND(D63=$DE1063=$S$15),O63*$AC$15*K63,IF(AND(D63=$D$15,E63=$S$16),O63*$AC$16*K63,IF(AND(D63=$D$16,E63=$S$11),O63*$AE$11*K63,IF(AND(D63=$D$16,E63=$S$12),O63*$AE$12*K63,IF(AND(D63=$D$16,E63=$S$13),O63*$AE$13*K63,IF(AND(D63=$D$16,E63=$S$14),O63*$AE$14*K63,IF(AND(D63=$D$16,E63=$S$15),O63*$AE$15*K63,IF(AND(D63=$D$16,E63=$S$16),O63*$AE$16*K63,IF(AND(D63=$D$17,E63=$S$11),O63*$AG$11*K63,IF(AND(D63=$D$17,E63=$S$12),O63*$AG$12*K63,IF(AND(D63=$D$17,E63=$S$13),O63*$AG$13*K63,IF(AND(D63=$D$17,E63=$S$14),O63*$AG$14*K63,IF(AND(D63=$D$17,E63=$S$15),O63*$AG$15*K63,IF(AND(D63=$D$17,E63=$S$16),O63*$AG$16*K63,0))))))))))))))))))))))))))))))))))))))))))</f>
        <v>0</v>
      </c>
      <c r="P64" s="149"/>
      <c r="Q64" s="149"/>
      <c r="R64" s="151"/>
      <c r="S64" s="31"/>
      <c r="T64" s="31"/>
      <c r="U64" s="31"/>
      <c r="V64" s="31"/>
      <c r="W64" s="31"/>
      <c r="X64" s="31"/>
      <c r="Y64" s="31"/>
      <c r="Z64" s="36"/>
      <c r="AA64" s="36"/>
      <c r="AB64" s="32"/>
      <c r="AC64" s="32"/>
      <c r="AD64" s="32"/>
    </row>
    <row r="65" spans="1:30" x14ac:dyDescent="0.25">
      <c r="A65" s="158">
        <v>14</v>
      </c>
      <c r="B65" s="158"/>
      <c r="C65" s="160"/>
      <c r="D65" s="148"/>
      <c r="E65" s="148"/>
      <c r="F65" s="148"/>
      <c r="G65" s="148"/>
      <c r="H65" s="148"/>
      <c r="I65" s="148"/>
      <c r="J65" s="152"/>
      <c r="K65" s="154"/>
      <c r="L65" s="150"/>
      <c r="M65" s="95"/>
      <c r="N65" s="95"/>
      <c r="O65" s="95"/>
      <c r="P65" s="148"/>
      <c r="Q65" s="148"/>
      <c r="R65" s="150"/>
      <c r="S65" s="31"/>
      <c r="T65" s="31"/>
      <c r="U65" s="31"/>
      <c r="V65" s="31"/>
      <c r="W65" s="31"/>
      <c r="X65" s="31"/>
      <c r="Y65" s="31"/>
      <c r="Z65" s="35"/>
      <c r="AA65" s="35"/>
      <c r="AB65" s="32"/>
      <c r="AC65" s="32"/>
      <c r="AD65" s="32"/>
    </row>
    <row r="66" spans="1:30" ht="15" hidden="1" customHeight="1" x14ac:dyDescent="0.25">
      <c r="A66" s="159"/>
      <c r="B66" s="159"/>
      <c r="C66" s="161"/>
      <c r="D66" s="149"/>
      <c r="E66" s="149"/>
      <c r="F66" s="149"/>
      <c r="G66" s="149"/>
      <c r="H66" s="149"/>
      <c r="I66" s="149"/>
      <c r="J66" s="153"/>
      <c r="K66" s="155"/>
      <c r="L66" s="151"/>
      <c r="M66" s="33">
        <f>IF(AND(D65=$D$11,E65=$S$11),M65*$U$11,IF(AND(D65=$D$11,E65=$S$12),M65*$U$12,IF(AND(D65=$D$11,E65=$S$13),M65*$U$13,IF(AND(D65=$D$11,E65=$S$14),M65*$U$14,IF(AND(D65=$D$11,E65=$S$15),M65*$U$15,IF(AND(D65=$D$11,E65=$S$16),M65*$U$16,IF(AND(D65=$D$12,E65=$S$11),M65*$W$11,IF(AND(D65=$D$12,E65=$S$12),M65*$W$12,IF(AND(D65=$D$12,E65=$S$13),M65*$W$13,IF(AND(D65=$D$12,E65=$S$14),M65*$W$14,IF(AND(D65=$D$12,E65=$S$15),M65*$W$15,IF(AND(D65=$D$12,E65=$S$16),M65*$W$16,IF(AND(D65=$D$13,E65=$S$11),M65*$Y$11,IF(AND(D65=$D$13,E65=$S$12),M65*$Y$12,IF(AND(D65=$D$13,E65=$S$13),M65*$Y$13,IF(AND(D65=$D$13,E65=$S$14),M65*$Y$14,IF(AND(D65=$D$13,E65=$S$15),M65*$Y$15,IF(AND(D65=$D$13,E65=$S$16),M65*$Y$16,IF(AND(D65=$D$14,E65=$S$11),M65*$AA$11,IF(AND(D65=$D$14,E65=$S$12),M65*$AA$12,IF(AND(D65=$D$14,E65=$S$13),M65*$AA$13,IF(AND(D65=$D$14,E65=$S$14),M65*$AA$14,IF(AND(D65=$D$14,E65=$S$15),M65*$AA$15,IF(AND(D65=$D$14,E65=$S$16),M65*$AA$16,IF(AND(D65=$D$15,E65=$S$11),M65*$AC$11,IF(AND(D65=$D$15,E65=$S$12),M65*$AC$12,IF(AND(D65=$D$15,E65=$S$13),M65*$AC$13,IF(AND(D65=$D$15,E65=$S$14),M65*$AC$14,IF(AND(D65=$D$15,E65=$S$15),M65*$AC$15,IF(AND(D65=$D$15,E65=$S$16),M65*$AC$16,IF(AND(D65=$D$16,E65=$S$11),M65*$AE$11,IF(AND(D65=$D$16,E65=$S$12),M65*$AE$12,IF(AND(D65=$D$16,E65=$S$13),M65*$AE$13,IF(AND(D65=$D$16,E65=$S$14),M65*$AE$14,IF(AND(D65=$D$16,E65=$S$15),M65*$AE$15,IF(AND(D65=$D$16,E65=$S$16),M65*$AE$16,IF(AND(D65=$D$17,E65=$S$11),M65*$AG$11,IF(AND(D65=$D$17,E65=$S$12),M65*$AG$12,IF(AND(D65=$D$17,E65=$S$13),M65*$AG$13,IF(AND(D65=$D$17,E65=$S$14),M65*$AG$14,IF(AND(D65=$D$17,E65=$S$15),M65*$AG$15,IF(AND(D65=$D$17,E65=$S$16),M65*$AG$16,0))))))))))))))))))))))))))))))))))))))))))</f>
        <v>0</v>
      </c>
      <c r="N66" s="34">
        <f>IF(AND(D65=$D$11,E65=$S$11),N65*$U$11*K65,IF(AND(D65=$D$11,E65=$S$12),N65*$U$12*K65,IF(AND(D65=$D$11,E65=$S$13),N65*$U$13*K65,IF(AND(D65=$D$11,E65=$S$14),N65*$U$14*K65,IF(AND(D65=$D$11,E65=$S$15),N65*$U$15*K65,IF(AND(D65=$D$11,E65=$S$16),N65*$U$16*K65,IF(AND(D65=$D$12,E65=$S$11),N65*$W$11*K65,IF(AND(D65=$D$12,E65=$S$12),N65*$W$12*K65,IF(AND(D65=$D$12,E65=$S$13),N65*$W$13*K65,IF(AND(D65=$D$12,E65=$S$14),N65*$W$14*K65,IF(AND(D65=$D$12,E65=$S$15),N65*$W$15*K65,IF(AND(D65=$D$12,E65=$S$16),N65*$W$16*K65,IF(AND(D65=$D$13,E65=$S$11),N65*$Y$11*K65,IF(AND(D65=$D$13,E65=$S$12),N65*$Y$12*K65,IF(AND(D65=$D$13,E65=$S$13),N65*$Y$13*K65,IF(AND(D65=$D$13,E65=$S$14),N65*$Y$14*K65,IF(AND(D65=$D$13,E65=$S$15),N65*$Y$15*K65,IF(AND(D65=$D$13,E65=$S$16),N65*$Y$16*K65,IF(AND(D65=$D$14,E65=$S$11),N65*$AA$11*K65,IF(AND(D65=$D$14,E65=$S$12),N65*$AA$12*K65,IF(AND(D65=$D$14,E65=$S$13),N65*$AA$13*K65,IF(AND(D65=$D$14,E65=$S$14),N65*$AA$14*K65,IF(AND(D65=$D$14,E65=$S$15),N65*$AA$15*K65,IF(AND(D65=$D$14,E65=$S$16),N65*$AA$16*K65,IF(AND(D65=$D$15,E65=$S$11),N65*$AC$11*K65,IF(AND(D65=$D$15,E65=$S$12),N65*$AC$12*K65,IF(AND(D65=$D$15,E65=$S$13),N65*$AC$13*K65,IF(AND(D65=$D$15,E65=$S$14),N65*$AC$14*K65,IF(AND(D65=$DE1065=$S$15),N65*$AC$15*K65,IF(AND(D65=$D$15,E65=$S$16),N65*$AC$16*K65,IF(AND(D65=$D$16,E65=$S$11),N65*$AE$11*K65,IF(AND(D65=$D$16,E65=$S$12),N65*$AE$12*K65,IF(AND(D65=$D$16,E65=$S$13),N65*$AE$13*K65,IF(AND(D65=$D$16,E65=$S$14),N65*$AE$14*K65,IF(AND(D65=$D$16,E65=$S$15),N65*$AE$15*K65,IF(AND(D65=$D$16,E65=$S$16),N65*$AE$16*K65,IF(AND(D65=$D$17,E65=$S$11),N65*$AG$11*K65,IF(AND(D65=$D$17,E65=$S$12),N65*$AG$12*K65,IF(AND(D65=$D$17,E65=$S$13),N65*$AG$13*K65,IF(AND(D65=$D$17,E65=$S$14),N65*$AG$14*K65,IF(AND(D65=$D$17,E65=$S$15),N65*$AG$15*K65,IF(AND(D65=$D$17,E65=$S$16),N65*$AG$16*K65,0))))))))))))))))))))))))))))))))))))))))))</f>
        <v>0</v>
      </c>
      <c r="O66" s="58">
        <f>IF(AND(D65=$D$11,E65=$S$11),O65*$U$11*K65,IF(AND(D65=$D$11,E65=$S$12),O65*$U$12*K65,IF(AND(D65=$D$11,E65=$S$13),O65*$U$13*K65,IF(AND(D65=$D$11,E65=$S$14),O65*$U$14*K65,IF(AND(D65=$D$11,E65=$S$15),O65*$U$15*K65,IF(AND(D65=$D$11,E65=$S$16),O65*$U$16*K65,IF(AND(D65=$D$12,E65=$S$11),O65*$W$11*K65,IF(AND(D65=$D$12,E65=$S$12),O65*$W$12*K65,IF(AND(D65=$D$12,E65=$S$13),O65*$W$13*K65,IF(AND(D65=$D$12,E65=$S$14),O65*$W$14*K65,IF(AND(D65=$D$12,E65=$S$15),O65*$W$15*K65,IF(AND(D65=$D$12,E65=$S$16),O65*$W$16*K65,IF(AND(D65=$D$13,E65=$S$11),O65*$Y$11*K65,IF(AND(D65=$D$13,E65=$S$12),O65*$Y$12*K65,IF(AND(D65=$D$13,E65=$S$13),O65*$Y$13*K65,IF(AND(D65=$D$13,E65=$S$14),O65*$Y$14*K65,IF(AND(D65=$D$13,E65=$S$15),O65*$Y$15*K65,IF(AND(D65=$D$13,E65=$S$16),O65*$Y$16*K65,IF(AND(D65=$D$14,E65=$S$11),O65*$AA$11*K65,IF(AND(D65=$D$14,E65=$S$12),O65*$AA$12*K65,IF(AND(D65=$D$14,E65=$S$13),O65*$AA$13*K65,IF(AND(D65=$D$14,E65=$S$14),O65*$AA$14*K65,IF(AND(D65=$D$14,E65=$S$15),O65*$AA$15*K65,IF(AND(D65=$D$14,E65=$S$16),O65*$AA$16*K65,IF(AND(D65=$D$15,E65=$S$11),O65*$AC$11*K65,IF(AND(D65=$D$15,E65=$S$12),O65*$AC$12*K65,IF(AND(D65=$D$15,E65=$S$13),O65*$AC$13*K65,IF(AND(D65=$D$15,E65=$S$14),O65*$AC$14*K65,IF(AND(D65=$DE1065=$S$15),O65*$AC$15*K65,IF(AND(D65=$D$15,E65=$S$16),O65*$AC$16*K65,IF(AND(D65=$D$16,E65=$S$11),O65*$AE$11*K65,IF(AND(D65=$D$16,E65=$S$12),O65*$AE$12*K65,IF(AND(D65=$D$16,E65=$S$13),O65*$AE$13*K65,IF(AND(D65=$D$16,E65=$S$14),O65*$AE$14*K65,IF(AND(D65=$D$16,E65=$S$15),O65*$AE$15*K65,IF(AND(D65=$D$16,E65=$S$16),O65*$AE$16*K65,IF(AND(D65=$D$17,E65=$S$11),O65*$AG$11*K65,IF(AND(D65=$D$17,E65=$S$12),O65*$AG$12*K65,IF(AND(D65=$D$17,E65=$S$13),O65*$AG$13*K65,IF(AND(D65=$D$17,E65=$S$14),O65*$AG$14*K65,IF(AND(D65=$D$17,E65=$S$15),O65*$AG$15*K65,IF(AND(D65=$D$17,E65=$S$16),O65*$AG$16*K65,0))))))))))))))))))))))))))))))))))))))))))</f>
        <v>0</v>
      </c>
      <c r="P66" s="149"/>
      <c r="Q66" s="149"/>
      <c r="R66" s="151"/>
      <c r="S66" s="98"/>
      <c r="T66" s="31"/>
      <c r="U66" s="31"/>
      <c r="V66" s="31"/>
      <c r="W66" s="31"/>
      <c r="X66" s="31"/>
      <c r="Y66" s="31"/>
      <c r="Z66" s="36"/>
      <c r="AA66" s="36"/>
      <c r="AB66" s="32"/>
      <c r="AC66" s="32"/>
      <c r="AD66" s="32"/>
    </row>
    <row r="67" spans="1:30" x14ac:dyDescent="0.25">
      <c r="A67" s="158">
        <v>15</v>
      </c>
      <c r="B67" s="158"/>
      <c r="C67" s="160"/>
      <c r="D67" s="148"/>
      <c r="E67" s="148"/>
      <c r="F67" s="148"/>
      <c r="G67" s="148"/>
      <c r="H67" s="148"/>
      <c r="I67" s="148"/>
      <c r="J67" s="152"/>
      <c r="K67" s="154"/>
      <c r="L67" s="150"/>
      <c r="M67" s="95"/>
      <c r="N67" s="95"/>
      <c r="O67" s="95"/>
      <c r="P67" s="148"/>
      <c r="Q67" s="148"/>
      <c r="R67" s="150"/>
      <c r="S67" s="98"/>
      <c r="T67" s="31"/>
      <c r="U67" s="31"/>
      <c r="V67" s="31"/>
      <c r="W67" s="31"/>
      <c r="X67" s="31"/>
      <c r="Y67" s="31"/>
      <c r="Z67" s="35"/>
      <c r="AA67" s="35"/>
      <c r="AB67" s="32"/>
      <c r="AC67" s="32"/>
      <c r="AD67" s="32"/>
    </row>
    <row r="68" spans="1:30" ht="15" hidden="1" customHeight="1" x14ac:dyDescent="0.25">
      <c r="A68" s="159"/>
      <c r="B68" s="159"/>
      <c r="C68" s="161"/>
      <c r="D68" s="149"/>
      <c r="E68" s="149"/>
      <c r="F68" s="149"/>
      <c r="G68" s="149"/>
      <c r="H68" s="149"/>
      <c r="I68" s="149"/>
      <c r="J68" s="153"/>
      <c r="K68" s="155"/>
      <c r="L68" s="151"/>
      <c r="M68" s="33">
        <f>IF(AND(D67=$D$11,E67=$S$11),M67*$U$11,IF(AND(D67=$D$11,E67=$S$12),M67*$U$12,IF(AND(D67=$D$11,E67=$S$13),M67*$U$13,IF(AND(D67=$D$11,E67=$S$14),M67*$U$14,IF(AND(D67=$D$11,E67=$S$15),M67*$U$15,IF(AND(D67=$D$11,E67=$S$16),M67*$U$16,IF(AND(D67=$D$12,E67=$S$11),M67*$W$11,IF(AND(D67=$D$12,E67=$S$12),M67*$W$12,IF(AND(D67=$D$12,E67=$S$13),M67*$W$13,IF(AND(D67=$D$12,E67=$S$14),M67*$W$14,IF(AND(D67=$D$12,E67=$S$15),M67*$W$15,IF(AND(D67=$D$12,E67=$S$16),M67*$W$16,IF(AND(D67=$D$13,E67=$S$11),M67*$Y$11,IF(AND(D67=$D$13,E67=$S$12),M67*$Y$12,IF(AND(D67=$D$13,E67=$S$13),M67*$Y$13,IF(AND(D67=$D$13,E67=$S$14),M67*$Y$14,IF(AND(D67=$D$13,E67=$S$15),M67*$Y$15,IF(AND(D67=$D$13,E67=$S$16),M67*$Y$16,IF(AND(D67=$D$14,E67=$S$11),M67*$AA$11,IF(AND(D67=$D$14,E67=$S$12),M67*$AA$12,IF(AND(D67=$D$14,E67=$S$13),M67*$AA$13,IF(AND(D67=$D$14,E67=$S$14),M67*$AA$14,IF(AND(D67=$D$14,E67=$S$15),M67*$AA$15,IF(AND(D67=$D$14,E67=$S$16),M67*$AA$16,IF(AND(D67=$D$15,E67=$S$11),M67*$AC$11,IF(AND(D67=$D$15,E67=$S$12),M67*$AC$12,IF(AND(D67=$D$15,E67=$S$13),M67*$AC$13,IF(AND(D67=$D$15,E67=$S$14),M67*$AC$14,IF(AND(D67=$D$15,E67=$S$15),M67*$AC$15,IF(AND(D67=$D$15,E67=$S$16),M67*$AC$16,IF(AND(D67=$D$16,E67=$S$11),M67*$AE$11,IF(AND(D67=$D$16,E67=$S$12),M67*$AE$12,IF(AND(D67=$D$16,E67=$S$13),M67*$AE$13,IF(AND(D67=$D$16,E67=$S$14),M67*$AE$14,IF(AND(D67=$D$16,E67=$S$15),M67*$AE$15,IF(AND(D67=$D$16,E67=$S$16),M67*$AE$16,IF(AND(D67=$D$17,E67=$S$11),M67*$AG$11,IF(AND(D67=$D$17,E67=$S$12),M67*$AG$12,IF(AND(D67=$D$17,E67=$S$13),M67*$AG$13,IF(AND(D67=$D$17,E67=$S$14),M67*$AG$14,IF(AND(D67=$D$17,E67=$S$15),M67*$AG$15,IF(AND(D67=$D$17,E67=$S$16),M67*$AG$16,0))))))))))))))))))))))))))))))))))))))))))</f>
        <v>0</v>
      </c>
      <c r="N68" s="34">
        <f>IF(AND(D67=$D$11,E67=$S$11),N67*$U$11*K67,IF(AND(D67=$D$11,E67=$S$12),N67*$U$12*K67,IF(AND(D67=$D$11,E67=$S$13),N67*$U$13*K67,IF(AND(D67=$D$11,E67=$S$14),N67*$U$14*K67,IF(AND(D67=$D$11,E67=$S$15),N67*$U$15*K67,IF(AND(D67=$D$11,E67=$S$16),N67*$U$16*K67,IF(AND(D67=$D$12,E67=$S$11),N67*$W$11*K67,IF(AND(D67=$D$12,E67=$S$12),N67*$W$12*K67,IF(AND(D67=$D$12,E67=$S$13),N67*$W$13*K67,IF(AND(D67=$D$12,E67=$S$14),N67*$W$14*K67,IF(AND(D67=$D$12,E67=$S$15),N67*$W$15*K67,IF(AND(D67=$D$12,E67=$S$16),N67*$W$16*K67,IF(AND(D67=$D$13,E67=$S$11),N67*$Y$11*K67,IF(AND(D67=$D$13,E67=$S$12),N67*$Y$12*K67,IF(AND(D67=$D$13,E67=$S$13),N67*$Y$13*K67,IF(AND(D67=$D$13,E67=$S$14),N67*$Y$14*K67,IF(AND(D67=$D$13,E67=$S$15),N67*$Y$15*K67,IF(AND(D67=$D$13,E67=$S$16),N67*$Y$16*K67,IF(AND(D67=$D$14,E67=$S$11),N67*$AA$11*K67,IF(AND(D67=$D$14,E67=$S$12),N67*$AA$12*K67,IF(AND(D67=$D$14,E67=$S$13),N67*$AA$13*K67,IF(AND(D67=$D$14,E67=$S$14),N67*$AA$14*K67,IF(AND(D67=$D$14,E67=$S$15),N67*$AA$15*K67,IF(AND(D67=$D$14,E67=$S$16),N67*$AA$16*K67,IF(AND(D67=$D$15,E67=$S$11),N67*$AC$11*K67,IF(AND(D67=$D$15,E67=$S$12),N67*$AC$12*K67,IF(AND(D67=$D$15,E67=$S$13),N67*$AC$13*K67,IF(AND(D67=$D$15,E67=$S$14),N67*$AC$14*K67,IF(AND(D67=$DE1067=$S$15),N67*$AC$15*K67,IF(AND(D67=$D$15,E67=$S$16),N67*$AC$16*K67,IF(AND(D67=$D$16,E67=$S$11),N67*$AE$11*K67,IF(AND(D67=$D$16,E67=$S$12),N67*$AE$12*K67,IF(AND(D67=$D$16,E67=$S$13),N67*$AE$13*K67,IF(AND(D67=$D$16,E67=$S$14),N67*$AE$14*K67,IF(AND(D67=$D$16,E67=$S$15),N67*$AE$15*K67,IF(AND(D67=$D$16,E67=$S$16),N67*$AE$16*K67,IF(AND(D67=$D$17,E67=$S$11),N67*$AG$11*K67,IF(AND(D67=$D$17,E67=$S$12),N67*$AG$12*K67,IF(AND(D67=$D$17,E67=$S$13),N67*$AG$13*K67,IF(AND(D67=$D$17,E67=$S$14),N67*$AG$14*K67,IF(AND(D67=$D$17,E67=$S$15),N67*$AG$15*K67,IF(AND(D67=$D$17,E67=$S$16),N67*$AG$16*K67,0))))))))))))))))))))))))))))))))))))))))))</f>
        <v>0</v>
      </c>
      <c r="O68" s="58">
        <f>IF(AND(D67=$D$11,E67=$S$11),O67*$U$11*K67,IF(AND(D67=$D$11,E67=$S$12),O67*$U$12*K67,IF(AND(D67=$D$11,E67=$S$13),O67*$U$13*K67,IF(AND(D67=$D$11,E67=$S$14),O67*$U$14*K67,IF(AND(D67=$D$11,E67=$S$15),O67*$U$15*K67,IF(AND(D67=$D$11,E67=$S$16),O67*$U$16*K67,IF(AND(D67=$D$12,E67=$S$11),O67*$W$11*K67,IF(AND(D67=$D$12,E67=$S$12),O67*$W$12*K67,IF(AND(D67=$D$12,E67=$S$13),O67*$W$13*K67,IF(AND(D67=$D$12,E67=$S$14),O67*$W$14*K67,IF(AND(D67=$D$12,E67=$S$15),O67*$W$15*K67,IF(AND(D67=$D$12,E67=$S$16),O67*$W$16*K67,IF(AND(D67=$D$13,E67=$S$11),O67*$Y$11*K67,IF(AND(D67=$D$13,E67=$S$12),O67*$Y$12*K67,IF(AND(D67=$D$13,E67=$S$13),O67*$Y$13*K67,IF(AND(D67=$D$13,E67=$S$14),O67*$Y$14*K67,IF(AND(D67=$D$13,E67=$S$15),O67*$Y$15*K67,IF(AND(D67=$D$13,E67=$S$16),O67*$Y$16*K67,IF(AND(D67=$D$14,E67=$S$11),O67*$AA$11*K67,IF(AND(D67=$D$14,E67=$S$12),O67*$AA$12*K67,IF(AND(D67=$D$14,E67=$S$13),O67*$AA$13*K67,IF(AND(D67=$D$14,E67=$S$14),O67*$AA$14*K67,IF(AND(D67=$D$14,E67=$S$15),O67*$AA$15*K67,IF(AND(D67=$D$14,E67=$S$16),O67*$AA$16*K67,IF(AND(D67=$D$15,E67=$S$11),O67*$AC$11*K67,IF(AND(D67=$D$15,E67=$S$12),O67*$AC$12*K67,IF(AND(D67=$D$15,E67=$S$13),O67*$AC$13*K67,IF(AND(D67=$D$15,E67=$S$14),O67*$AC$14*K67,IF(AND(D67=$DE1067=$S$15),O67*$AC$15*K67,IF(AND(D67=$D$15,E67=$S$16),O67*$AC$16*K67,IF(AND(D67=$D$16,E67=$S$11),O67*$AE$11*K67,IF(AND(D67=$D$16,E67=$S$12),O67*$AE$12*K67,IF(AND(D67=$D$16,E67=$S$13),O67*$AE$13*K67,IF(AND(D67=$D$16,E67=$S$14),O67*$AE$14*K67,IF(AND(D67=$D$16,E67=$S$15),O67*$AE$15*K67,IF(AND(D67=$D$16,E67=$S$16),O67*$AE$16*K67,IF(AND(D67=$D$17,E67=$S$11),O67*$AG$11*K67,IF(AND(D67=$D$17,E67=$S$12),O67*$AG$12*K67,IF(AND(D67=$D$17,E67=$S$13),O67*$AG$13*K67,IF(AND(D67=$D$17,E67=$S$14),O67*$AG$14*K67,IF(AND(D67=$D$17,E67=$S$15),O67*$AG$15*K67,IF(AND(D67=$D$17,E67=$S$16),O67*$AG$16*K67,0))))))))))))))))))))))))))))))))))))))))))</f>
        <v>0</v>
      </c>
      <c r="P68" s="149"/>
      <c r="Q68" s="149"/>
      <c r="R68" s="151"/>
      <c r="S68" s="98"/>
      <c r="T68" s="31"/>
      <c r="U68" s="31"/>
      <c r="V68" s="31"/>
      <c r="W68" s="31"/>
      <c r="X68" s="31"/>
      <c r="Y68" s="31"/>
      <c r="Z68" s="36"/>
      <c r="AA68" s="36"/>
      <c r="AB68" s="32"/>
      <c r="AC68" s="32"/>
      <c r="AD68" s="32"/>
    </row>
    <row r="69" spans="1:30" x14ac:dyDescent="0.25">
      <c r="A69" s="158">
        <v>16</v>
      </c>
      <c r="B69" s="158"/>
      <c r="C69" s="160"/>
      <c r="D69" s="148"/>
      <c r="E69" s="148"/>
      <c r="F69" s="148"/>
      <c r="G69" s="148"/>
      <c r="H69" s="148"/>
      <c r="I69" s="148"/>
      <c r="J69" s="152"/>
      <c r="K69" s="154"/>
      <c r="L69" s="150"/>
      <c r="M69" s="95"/>
      <c r="N69" s="95"/>
      <c r="O69" s="95"/>
      <c r="P69" s="148"/>
      <c r="Q69" s="148"/>
      <c r="R69" s="150"/>
      <c r="S69" s="98"/>
      <c r="T69" s="31"/>
      <c r="U69" s="31"/>
      <c r="V69" s="31"/>
      <c r="W69" s="31"/>
      <c r="X69" s="31"/>
      <c r="Y69" s="31"/>
      <c r="Z69" s="35"/>
      <c r="AA69" s="35"/>
      <c r="AB69" s="32"/>
      <c r="AC69" s="32"/>
      <c r="AD69" s="32"/>
    </row>
    <row r="70" spans="1:30" ht="15" hidden="1" customHeight="1" x14ac:dyDescent="0.25">
      <c r="A70" s="159"/>
      <c r="B70" s="159"/>
      <c r="C70" s="161"/>
      <c r="D70" s="149"/>
      <c r="E70" s="149"/>
      <c r="F70" s="149"/>
      <c r="G70" s="149"/>
      <c r="H70" s="149"/>
      <c r="I70" s="149"/>
      <c r="J70" s="153"/>
      <c r="K70" s="155"/>
      <c r="L70" s="151"/>
      <c r="M70" s="33">
        <f>IF(AND(D69=$D$11,E69=$S$11),M69*$U$11,IF(AND(D69=$D$11,E69=$S$12),M69*$U$12,IF(AND(D69=$D$11,E69=$S$13),M69*$U$13,IF(AND(D69=$D$11,E69=$S$14),M69*$U$14,IF(AND(D69=$D$11,E69=$S$15),M69*$U$15,IF(AND(D69=$D$11,E69=$S$16),M69*$U$16,IF(AND(D69=$D$12,E69=$S$11),M69*$W$11,IF(AND(D69=$D$12,E69=$S$12),M69*$W$12,IF(AND(D69=$D$12,E69=$S$13),M69*$W$13,IF(AND(D69=$D$12,E69=$S$14),M69*$W$14,IF(AND(D69=$D$12,E69=$S$15),M69*$W$15,IF(AND(D69=$D$12,E69=$S$16),M69*$W$16,IF(AND(D69=$D$13,E69=$S$11),M69*$Y$11,IF(AND(D69=$D$13,E69=$S$12),M69*$Y$12,IF(AND(D69=$D$13,E69=$S$13),M69*$Y$13,IF(AND(D69=$D$13,E69=$S$14),M69*$Y$14,IF(AND(D69=$D$13,E69=$S$15),M69*$Y$15,IF(AND(D69=$D$13,E69=$S$16),M69*$Y$16,IF(AND(D69=$D$14,E69=$S$11),M69*$AA$11,IF(AND(D69=$D$14,E69=$S$12),M69*$AA$12,IF(AND(D69=$D$14,E69=$S$13),M69*$AA$13,IF(AND(D69=$D$14,E69=$S$14),M69*$AA$14,IF(AND(D69=$D$14,E69=$S$15),M69*$AA$15,IF(AND(D69=$D$14,E69=$S$16),M69*$AA$16,IF(AND(D69=$D$15,E69=$S$11),M69*$AC$11,IF(AND(D69=$D$15,E69=$S$12),M69*$AC$12,IF(AND(D69=$D$15,E69=$S$13),M69*$AC$13,IF(AND(D69=$D$15,E69=$S$14),M69*$AC$14,IF(AND(D69=$D$15,E69=$S$15),M69*$AC$15,IF(AND(D69=$D$15,E69=$S$16),M69*$AC$16,IF(AND(D69=$D$16,E69=$S$11),M69*$AE$11,IF(AND(D69=$D$16,E69=$S$12),M69*$AE$12,IF(AND(D69=$D$16,E69=$S$13),M69*$AE$13,IF(AND(D69=$D$16,E69=$S$14),M69*$AE$14,IF(AND(D69=$D$16,E69=$S$15),M69*$AE$15,IF(AND(D69=$D$16,E69=$S$16),M69*$AE$16,IF(AND(D69=$D$17,E69=$S$11),M69*$AG$11,IF(AND(D69=$D$17,E69=$S$12),M69*$AG$12,IF(AND(D69=$D$17,E69=$S$13),M69*$AG$13,IF(AND(D69=$D$17,E69=$S$14),M69*$AG$14,IF(AND(D69=$D$17,E69=$S$15),M69*$AG$15,IF(AND(D69=$D$17,E69=$S$16),M69*$AG$16,0))))))))))))))))))))))))))))))))))))))))))</f>
        <v>0</v>
      </c>
      <c r="N70" s="34">
        <f>IF(AND(D69=$D$11,E69=$S$11),N69*$U$11*K69,IF(AND(D69=$D$11,E69=$S$12),N69*$U$12*K69,IF(AND(D69=$D$11,E69=$S$13),N69*$U$13*K69,IF(AND(D69=$D$11,E69=$S$14),N69*$U$14*K69,IF(AND(D69=$D$11,E69=$S$15),N69*$U$15*K69,IF(AND(D69=$D$11,E69=$S$16),N69*$U$16*K69,IF(AND(D69=$D$12,E69=$S$11),N69*$W$11*K69,IF(AND(D69=$D$12,E69=$S$12),N69*$W$12*K69,IF(AND(D69=$D$12,E69=$S$13),N69*$W$13*K69,IF(AND(D69=$D$12,E69=$S$14),N69*$W$14*K69,IF(AND(D69=$D$12,E69=$S$15),N69*$W$15*K69,IF(AND(D69=$D$12,E69=$S$16),N69*$W$16*K69,IF(AND(D69=$D$13,E69=$S$11),N69*$Y$11*K69,IF(AND(D69=$D$13,E69=$S$12),N69*$Y$12*K69,IF(AND(D69=$D$13,E69=$S$13),N69*$Y$13*K69,IF(AND(D69=$D$13,E69=$S$14),N69*$Y$14*K69,IF(AND(D69=$D$13,E69=$S$15),N69*$Y$15*K69,IF(AND(D69=$D$13,E69=$S$16),N69*$Y$16*K69,IF(AND(D69=$D$14,E69=$S$11),N69*$AA$11*K69,IF(AND(D69=$D$14,E69=$S$12),N69*$AA$12*K69,IF(AND(D69=$D$14,E69=$S$13),N69*$AA$13*K69,IF(AND(D69=$D$14,E69=$S$14),N69*$AA$14*K69,IF(AND(D69=$D$14,E69=$S$15),N69*$AA$15*K69,IF(AND(D69=$D$14,E69=$S$16),N69*$AA$16*K69,IF(AND(D69=$D$15,E69=$S$11),N69*$AC$11*K69,IF(AND(D69=$D$15,E69=$S$12),N69*$AC$12*K69,IF(AND(D69=$D$15,E69=$S$13),N69*$AC$13*K69,IF(AND(D69=$D$15,E69=$S$14),N69*$AC$14*K69,IF(AND(D69=$DE1069=$S$15),N69*$AC$15*K69,IF(AND(D69=$D$15,E69=$S$16),N69*$AC$16*K69,IF(AND(D69=$D$16,E69=$S$11),N69*$AE$11*K69,IF(AND(D69=$D$16,E69=$S$12),N69*$AE$12*K69,IF(AND(D69=$D$16,E69=$S$13),N69*$AE$13*K69,IF(AND(D69=$D$16,E69=$S$14),N69*$AE$14*K69,IF(AND(D69=$D$16,E69=$S$15),N69*$AE$15*K69,IF(AND(D69=$D$16,E69=$S$16),N69*$AE$16*K69,IF(AND(D69=$D$17,E69=$S$11),N69*$AG$11*K69,IF(AND(D69=$D$17,E69=$S$12),N69*$AG$12*K69,IF(AND(D69=$D$17,E69=$S$13),N69*$AG$13*K69,IF(AND(D69=$D$17,E69=$S$14),N69*$AG$14*K69,IF(AND(D69=$D$17,E69=$S$15),N69*$AG$15*K69,IF(AND(D69=$D$17,E69=$S$16),N69*$AG$16*K69,0))))))))))))))))))))))))))))))))))))))))))</f>
        <v>0</v>
      </c>
      <c r="O70" s="58">
        <f>IF(AND(D69=$D$11,E69=$S$11),O69*$U$11*K69,IF(AND(D69=$D$11,E69=$S$12),O69*$U$12*K69,IF(AND(D69=$D$11,E69=$S$13),O69*$U$13*K69,IF(AND(D69=$D$11,E69=$S$14),O69*$U$14*K69,IF(AND(D69=$D$11,E69=$S$15),O69*$U$15*K69,IF(AND(D69=$D$11,E69=$S$16),O69*$U$16*K69,IF(AND(D69=$D$12,E69=$S$11),O69*$W$11*K69,IF(AND(D69=$D$12,E69=$S$12),O69*$W$12*K69,IF(AND(D69=$D$12,E69=$S$13),O69*$W$13*K69,IF(AND(D69=$D$12,E69=$S$14),O69*$W$14*K69,IF(AND(D69=$D$12,E69=$S$15),O69*$W$15*K69,IF(AND(D69=$D$12,E69=$S$16),O69*$W$16*K69,IF(AND(D69=$D$13,E69=$S$11),O69*$Y$11*K69,IF(AND(D69=$D$13,E69=$S$12),O69*$Y$12*K69,IF(AND(D69=$D$13,E69=$S$13),O69*$Y$13*K69,IF(AND(D69=$D$13,E69=$S$14),O69*$Y$14*K69,IF(AND(D69=$D$13,E69=$S$15),O69*$Y$15*K69,IF(AND(D69=$D$13,E69=$S$16),O69*$Y$16*K69,IF(AND(D69=$D$14,E69=$S$11),O69*$AA$11*K69,IF(AND(D69=$D$14,E69=$S$12),O69*$AA$12*K69,IF(AND(D69=$D$14,E69=$S$13),O69*$AA$13*K69,IF(AND(D69=$D$14,E69=$S$14),O69*$AA$14*K69,IF(AND(D69=$D$14,E69=$S$15),O69*$AA$15*K69,IF(AND(D69=$D$14,E69=$S$16),O69*$AA$16*K69,IF(AND(D69=$D$15,E69=$S$11),O69*$AC$11*K69,IF(AND(D69=$D$15,E69=$S$12),O69*$AC$12*K69,IF(AND(D69=$D$15,E69=$S$13),O69*$AC$13*K69,IF(AND(D69=$D$15,E69=$S$14),O69*$AC$14*K69,IF(AND(D69=$DE1069=$S$15),O69*$AC$15*K69,IF(AND(D69=$D$15,E69=$S$16),O69*$AC$16*K69,IF(AND(D69=$D$16,E69=$S$11),O69*$AE$11*K69,IF(AND(D69=$D$16,E69=$S$12),O69*$AE$12*K69,IF(AND(D69=$D$16,E69=$S$13),O69*$AE$13*K69,IF(AND(D69=$D$16,E69=$S$14),O69*$AE$14*K69,IF(AND(D69=$D$16,E69=$S$15),O69*$AE$15*K69,IF(AND(D69=$D$16,E69=$S$16),O69*$AE$16*K69,IF(AND(D69=$D$17,E69=$S$11),O69*$AG$11*K69,IF(AND(D69=$D$17,E69=$S$12),O69*$AG$12*K69,IF(AND(D69=$D$17,E69=$S$13),O69*$AG$13*K69,IF(AND(D69=$D$17,E69=$S$14),O69*$AG$14*K69,IF(AND(D69=$D$17,E69=$S$15),O69*$AG$15*K69,IF(AND(D69=$D$17,E69=$S$16),O69*$AG$16*K69,0))))))))))))))))))))))))))))))))))))))))))</f>
        <v>0</v>
      </c>
      <c r="P70" s="149"/>
      <c r="Q70" s="149"/>
      <c r="R70" s="151"/>
      <c r="S70" s="98"/>
      <c r="T70" s="31"/>
      <c r="U70" s="31"/>
      <c r="V70" s="31"/>
      <c r="W70" s="31"/>
      <c r="X70" s="31"/>
      <c r="Y70" s="31"/>
      <c r="Z70" s="36"/>
      <c r="AA70" s="36"/>
      <c r="AB70" s="32"/>
      <c r="AC70" s="32"/>
      <c r="AD70" s="32"/>
    </row>
    <row r="71" spans="1:30" x14ac:dyDescent="0.25">
      <c r="A71" s="158">
        <v>17</v>
      </c>
      <c r="B71" s="158"/>
      <c r="C71" s="160"/>
      <c r="D71" s="148"/>
      <c r="E71" s="148"/>
      <c r="F71" s="148"/>
      <c r="G71" s="148"/>
      <c r="H71" s="148"/>
      <c r="I71" s="148"/>
      <c r="J71" s="152"/>
      <c r="K71" s="154"/>
      <c r="L71" s="150"/>
      <c r="M71" s="95"/>
      <c r="N71" s="95"/>
      <c r="O71" s="95"/>
      <c r="P71" s="148"/>
      <c r="Q71" s="148"/>
      <c r="R71" s="150"/>
      <c r="S71" s="98"/>
      <c r="T71" s="31"/>
      <c r="U71" s="31"/>
      <c r="V71" s="31"/>
      <c r="W71" s="31"/>
      <c r="X71" s="31"/>
      <c r="Y71" s="31"/>
      <c r="Z71" s="35"/>
      <c r="AA71" s="35"/>
      <c r="AB71" s="32"/>
      <c r="AC71" s="32"/>
      <c r="AD71" s="32"/>
    </row>
    <row r="72" spans="1:30" ht="15" hidden="1" customHeight="1" x14ac:dyDescent="0.25">
      <c r="A72" s="159"/>
      <c r="B72" s="159"/>
      <c r="C72" s="161"/>
      <c r="D72" s="149"/>
      <c r="E72" s="149"/>
      <c r="F72" s="149"/>
      <c r="G72" s="149"/>
      <c r="H72" s="149"/>
      <c r="I72" s="149"/>
      <c r="J72" s="153"/>
      <c r="K72" s="155"/>
      <c r="L72" s="151"/>
      <c r="M72" s="33">
        <f>IF(AND(D71=$D$11,E71=$S$11),M71*$U$11,IF(AND(D71=$D$11,E71=$S$12),M71*$U$12,IF(AND(D71=$D$11,E71=$S$13),M71*$U$13,IF(AND(D71=$D$11,E71=$S$14),M71*$U$14,IF(AND(D71=$D$11,E71=$S$15),M71*$U$15,IF(AND(D71=$D$11,E71=$S$16),M71*$U$16,IF(AND(D71=$D$12,E71=$S$11),M71*$W$11,IF(AND(D71=$D$12,E71=$S$12),M71*$W$12,IF(AND(D71=$D$12,E71=$S$13),M71*$W$13,IF(AND(D71=$D$12,E71=$S$14),M71*$W$14,IF(AND(D71=$D$12,E71=$S$15),M71*$W$15,IF(AND(D71=$D$12,E71=$S$16),M71*$W$16,IF(AND(D71=$D$13,E71=$S$11),M71*$Y$11,IF(AND(D71=$D$13,E71=$S$12),M71*$Y$12,IF(AND(D71=$D$13,E71=$S$13),M71*$Y$13,IF(AND(D71=$D$13,E71=$S$14),M71*$Y$14,IF(AND(D71=$D$13,E71=$S$15),M71*$Y$15,IF(AND(D71=$D$13,E71=$S$16),M71*$Y$16,IF(AND(D71=$D$14,E71=$S$11),M71*$AA$11,IF(AND(D71=$D$14,E71=$S$12),M71*$AA$12,IF(AND(D71=$D$14,E71=$S$13),M71*$AA$13,IF(AND(D71=$D$14,E71=$S$14),M71*$AA$14,IF(AND(D71=$D$14,E71=$S$15),M71*$AA$15,IF(AND(D71=$D$14,E71=$S$16),M71*$AA$16,IF(AND(D71=$D$15,E71=$S$11),M71*$AC$11,IF(AND(D71=$D$15,E71=$S$12),M71*$AC$12,IF(AND(D71=$D$15,E71=$S$13),M71*$AC$13,IF(AND(D71=$D$15,E71=$S$14),M71*$AC$14,IF(AND(D71=$D$15,E71=$S$15),M71*$AC$15,IF(AND(D71=$D$15,E71=$S$16),M71*$AC$16,IF(AND(D71=$D$16,E71=$S$11),M71*$AE$11,IF(AND(D71=$D$16,E71=$S$12),M71*$AE$12,IF(AND(D71=$D$16,E71=$S$13),M71*$AE$13,IF(AND(D71=$D$16,E71=$S$14),M71*$AE$14,IF(AND(D71=$D$16,E71=$S$15),M71*$AE$15,IF(AND(D71=$D$16,E71=$S$16),M71*$AE$16,IF(AND(D71=$D$17,E71=$S$11),M71*$AG$11,IF(AND(D71=$D$17,E71=$S$12),M71*$AG$12,IF(AND(D71=$D$17,E71=$S$13),M71*$AG$13,IF(AND(D71=$D$17,E71=$S$14),M71*$AG$14,IF(AND(D71=$D$17,E71=$S$15),M71*$AG$15,IF(AND(D71=$D$17,E71=$S$16),M71*$AG$16,0))))))))))))))))))))))))))))))))))))))))))</f>
        <v>0</v>
      </c>
      <c r="N72" s="34">
        <f>IF(AND(D71=$D$11,E71=$S$11),N71*$U$11*K71,IF(AND(D71=$D$11,E71=$S$12),N71*$U$12*K71,IF(AND(D71=$D$11,E71=$S$13),N71*$U$13*K71,IF(AND(D71=$D$11,E71=$S$14),N71*$U$14*K71,IF(AND(D71=$D$11,E71=$S$15),N71*$U$15*K71,IF(AND(D71=$D$11,E71=$S$16),N71*$U$16*K71,IF(AND(D71=$D$12,E71=$S$11),N71*$W$11*K71,IF(AND(D71=$D$12,E71=$S$12),N71*$W$12*K71,IF(AND(D71=$D$12,E71=$S$13),N71*$W$13*K71,IF(AND(D71=$D$12,E71=$S$14),N71*$W$14*K71,IF(AND(D71=$D$12,E71=$S$15),N71*$W$15*K71,IF(AND(D71=$D$12,E71=$S$16),N71*$W$16*K71,IF(AND(D71=$D$13,E71=$S$11),N71*$Y$11*K71,IF(AND(D71=$D$13,E71=$S$12),N71*$Y$12*K71,IF(AND(D71=$D$13,E71=$S$13),N71*$Y$13*K71,IF(AND(D71=$D$13,E71=$S$14),N71*$Y$14*K71,IF(AND(D71=$D$13,E71=$S$15),N71*$Y$15*K71,IF(AND(D71=$D$13,E71=$S$16),N71*$Y$16*K71,IF(AND(D71=$D$14,E71=$S$11),N71*$AA$11*K71,IF(AND(D71=$D$14,E71=$S$12),N71*$AA$12*K71,IF(AND(D71=$D$14,E71=$S$13),N71*$AA$13*K71,IF(AND(D71=$D$14,E71=$S$14),N71*$AA$14*K71,IF(AND(D71=$D$14,E71=$S$15),N71*$AA$15*K71,IF(AND(D71=$D$14,E71=$S$16),N71*$AA$16*K71,IF(AND(D71=$D$15,E71=$S$11),N71*$AC$11*K71,IF(AND(D71=$D$15,E71=$S$12),N71*$AC$12*K71,IF(AND(D71=$D$15,E71=$S$13),N71*$AC$13*K71,IF(AND(D71=$D$15,E71=$S$14),N71*$AC$14*K71,IF(AND(D71=$DE1071=$S$15),N71*$AC$15*K71,IF(AND(D71=$D$15,E71=$S$16),N71*$AC$16*K71,IF(AND(D71=$D$16,E71=$S$11),N71*$AE$11*K71,IF(AND(D71=$D$16,E71=$S$12),N71*$AE$12*K71,IF(AND(D71=$D$16,E71=$S$13),N71*$AE$13*K71,IF(AND(D71=$D$16,E71=$S$14),N71*$AE$14*K71,IF(AND(D71=$D$16,E71=$S$15),N71*$AE$15*K71,IF(AND(D71=$D$16,E71=$S$16),N71*$AE$16*K71,IF(AND(D71=$D$17,E71=$S$11),N71*$AG$11*K71,IF(AND(D71=$D$17,E71=$S$12),N71*$AG$12*K71,IF(AND(D71=$D$17,E71=$S$13),N71*$AG$13*K71,IF(AND(D71=$D$17,E71=$S$14),N71*$AG$14*K71,IF(AND(D71=$D$17,E71=$S$15),N71*$AG$15*K71,IF(AND(D71=$D$17,E71=$S$16),N71*$AG$16*K71,0))))))))))))))))))))))))))))))))))))))))))</f>
        <v>0</v>
      </c>
      <c r="O72" s="58">
        <f>IF(AND(D71=$D$11,E71=$S$11),O71*$U$11*K71,IF(AND(D71=$D$11,E71=$S$12),O71*$U$12*K71,IF(AND(D71=$D$11,E71=$S$13),O71*$U$13*K71,IF(AND(D71=$D$11,E71=$S$14),O71*$U$14*K71,IF(AND(D71=$D$11,E71=$S$15),O71*$U$15*K71,IF(AND(D71=$D$11,E71=$S$16),O71*$U$16*K71,IF(AND(D71=$D$12,E71=$S$11),O71*$W$11*K71,IF(AND(D71=$D$12,E71=$S$12),O71*$W$12*K71,IF(AND(D71=$D$12,E71=$S$13),O71*$W$13*K71,IF(AND(D71=$D$12,E71=$S$14),O71*$W$14*K71,IF(AND(D71=$D$12,E71=$S$15),O71*$W$15*K71,IF(AND(D71=$D$12,E71=$S$16),O71*$W$16*K71,IF(AND(D71=$D$13,E71=$S$11),O71*$Y$11*K71,IF(AND(D71=$D$13,E71=$S$12),O71*$Y$12*K71,IF(AND(D71=$D$13,E71=$S$13),O71*$Y$13*K71,IF(AND(D71=$D$13,E71=$S$14),O71*$Y$14*K71,IF(AND(D71=$D$13,E71=$S$15),O71*$Y$15*K71,IF(AND(D71=$D$13,E71=$S$16),O71*$Y$16*K71,IF(AND(D71=$D$14,E71=$S$11),O71*$AA$11*K71,IF(AND(D71=$D$14,E71=$S$12),O71*$AA$12*K71,IF(AND(D71=$D$14,E71=$S$13),O71*$AA$13*K71,IF(AND(D71=$D$14,E71=$S$14),O71*$AA$14*K71,IF(AND(D71=$D$14,E71=$S$15),O71*$AA$15*K71,IF(AND(D71=$D$14,E71=$S$16),O71*$AA$16*K71,IF(AND(D71=$D$15,E71=$S$11),O71*$AC$11*K71,IF(AND(D71=$D$15,E71=$S$12),O71*$AC$12*K71,IF(AND(D71=$D$15,E71=$S$13),O71*$AC$13*K71,IF(AND(D71=$D$15,E71=$S$14),O71*$AC$14*K71,IF(AND(D71=$DE1071=$S$15),O71*$AC$15*K71,IF(AND(D71=$D$15,E71=$S$16),O71*$AC$16*K71,IF(AND(D71=$D$16,E71=$S$11),O71*$AE$11*K71,IF(AND(D71=$D$16,E71=$S$12),O71*$AE$12*K71,IF(AND(D71=$D$16,E71=$S$13),O71*$AE$13*K71,IF(AND(D71=$D$16,E71=$S$14),O71*$AE$14*K71,IF(AND(D71=$D$16,E71=$S$15),O71*$AE$15*K71,IF(AND(D71=$D$16,E71=$S$16),O71*$AE$16*K71,IF(AND(D71=$D$17,E71=$S$11),O71*$AG$11*K71,IF(AND(D71=$D$17,E71=$S$12),O71*$AG$12*K71,IF(AND(D71=$D$17,E71=$S$13),O71*$AG$13*K71,IF(AND(D71=$D$17,E71=$S$14),O71*$AG$14*K71,IF(AND(D71=$D$17,E71=$S$15),O71*$AG$15*K71,IF(AND(D71=$D$17,E71=$S$16),O71*$AG$16*K71,0))))))))))))))))))))))))))))))))))))))))))</f>
        <v>0</v>
      </c>
      <c r="P72" s="149"/>
      <c r="Q72" s="149"/>
      <c r="R72" s="151"/>
      <c r="S72" s="98"/>
      <c r="T72" s="31"/>
      <c r="U72" s="31"/>
      <c r="V72" s="31"/>
      <c r="W72" s="31"/>
      <c r="X72" s="31"/>
      <c r="Y72" s="31"/>
      <c r="Z72" s="36"/>
      <c r="AA72" s="36"/>
      <c r="AB72" s="32"/>
      <c r="AC72" s="32"/>
      <c r="AD72" s="32"/>
    </row>
    <row r="73" spans="1:30" x14ac:dyDescent="0.25">
      <c r="A73" s="158">
        <v>18</v>
      </c>
      <c r="B73" s="158"/>
      <c r="C73" s="160"/>
      <c r="D73" s="148"/>
      <c r="E73" s="148"/>
      <c r="F73" s="148"/>
      <c r="G73" s="148"/>
      <c r="H73" s="148"/>
      <c r="I73" s="148"/>
      <c r="J73" s="152"/>
      <c r="K73" s="154"/>
      <c r="L73" s="150"/>
      <c r="M73" s="95"/>
      <c r="N73" s="95"/>
      <c r="O73" s="95"/>
      <c r="P73" s="148"/>
      <c r="Q73" s="148"/>
      <c r="R73" s="150"/>
      <c r="S73" s="98"/>
      <c r="T73" s="31"/>
      <c r="U73" s="31"/>
      <c r="V73" s="31"/>
      <c r="W73" s="31"/>
      <c r="X73" s="31"/>
      <c r="Y73" s="31"/>
      <c r="Z73" s="35"/>
      <c r="AA73" s="35"/>
      <c r="AB73" s="32"/>
      <c r="AC73" s="32"/>
      <c r="AD73" s="32"/>
    </row>
    <row r="74" spans="1:30" ht="15" hidden="1" customHeight="1" x14ac:dyDescent="0.25">
      <c r="A74" s="159"/>
      <c r="B74" s="159"/>
      <c r="C74" s="161"/>
      <c r="D74" s="149"/>
      <c r="E74" s="149"/>
      <c r="F74" s="149"/>
      <c r="G74" s="149"/>
      <c r="H74" s="149"/>
      <c r="I74" s="149"/>
      <c r="J74" s="153"/>
      <c r="K74" s="155"/>
      <c r="L74" s="151"/>
      <c r="M74" s="33">
        <f>IF(AND(D73=$D$11,E73=$S$11),M73*$U$11,IF(AND(D73=$D$11,E73=$S$12),M73*$U$12,IF(AND(D73=$D$11,E73=$S$13),M73*$U$13,IF(AND(D73=$D$11,E73=$S$14),M73*$U$14,IF(AND(D73=$D$11,E73=$S$15),M73*$U$15,IF(AND(D73=$D$11,E73=$S$16),M73*$U$16,IF(AND(D73=$D$12,E73=$S$11),M73*$W$11,IF(AND(D73=$D$12,E73=$S$12),M73*$W$12,IF(AND(D73=$D$12,E73=$S$13),M73*$W$13,IF(AND(D73=$D$12,E73=$S$14),M73*$W$14,IF(AND(D73=$D$12,E73=$S$15),M73*$W$15,IF(AND(D73=$D$12,E73=$S$16),M73*$W$16,IF(AND(D73=$D$13,E73=$S$11),M73*$Y$11,IF(AND(D73=$D$13,E73=$S$12),M73*$Y$12,IF(AND(D73=$D$13,E73=$S$13),M73*$Y$13,IF(AND(D73=$D$13,E73=$S$14),M73*$Y$14,IF(AND(D73=$D$13,E73=$S$15),M73*$Y$15,IF(AND(D73=$D$13,E73=$S$16),M73*$Y$16,IF(AND(D73=$D$14,E73=$S$11),M73*$AA$11,IF(AND(D73=$D$14,E73=$S$12),M73*$AA$12,IF(AND(D73=$D$14,E73=$S$13),M73*$AA$13,IF(AND(D73=$D$14,E73=$S$14),M73*$AA$14,IF(AND(D73=$D$14,E73=$S$15),M73*$AA$15,IF(AND(D73=$D$14,E73=$S$16),M73*$AA$16,IF(AND(D73=$D$15,E73=$S$11),M73*$AC$11,IF(AND(D73=$D$15,E73=$S$12),M73*$AC$12,IF(AND(D73=$D$15,E73=$S$13),M73*$AC$13,IF(AND(D73=$D$15,E73=$S$14),M73*$AC$14,IF(AND(D73=$D$15,E73=$S$15),M73*$AC$15,IF(AND(D73=$D$15,E73=$S$16),M73*$AC$16,IF(AND(D73=$D$16,E73=$S$11),M73*$AE$11,IF(AND(D73=$D$16,E73=$S$12),M73*$AE$12,IF(AND(D73=$D$16,E73=$S$13),M73*$AE$13,IF(AND(D73=$D$16,E73=$S$14),M73*$AE$14,IF(AND(D73=$D$16,E73=$S$15),M73*$AE$15,IF(AND(D73=$D$16,E73=$S$16),M73*$AE$16,IF(AND(D73=$D$17,E73=$S$11),M73*$AG$11,IF(AND(D73=$D$17,E73=$S$12),M73*$AG$12,IF(AND(D73=$D$17,E73=$S$13),M73*$AG$13,IF(AND(D73=$D$17,E73=$S$14),M73*$AG$14,IF(AND(D73=$D$17,E73=$S$15),M73*$AG$15,IF(AND(D73=$D$17,E73=$S$16),M73*$AG$16,0))))))))))))))))))))))))))))))))))))))))))</f>
        <v>0</v>
      </c>
      <c r="N74" s="34">
        <f>IF(AND(D73=$D$11,E73=$S$11),N73*$U$11*K73,IF(AND(D73=$D$11,E73=$S$12),N73*$U$12*K73,IF(AND(D73=$D$11,E73=$S$13),N73*$U$13*K73,IF(AND(D73=$D$11,E73=$S$14),N73*$U$14*K73,IF(AND(D73=$D$11,E73=$S$15),N73*$U$15*K73,IF(AND(D73=$D$11,E73=$S$16),N73*$U$16*K73,IF(AND(D73=$D$12,E73=$S$11),N73*$W$11*K73,IF(AND(D73=$D$12,E73=$S$12),N73*$W$12*K73,IF(AND(D73=$D$12,E73=$S$13),N73*$W$13*K73,IF(AND(D73=$D$12,E73=$S$14),N73*$W$14*K73,IF(AND(D73=$D$12,E73=$S$15),N73*$W$15*K73,IF(AND(D73=$D$12,E73=$S$16),N73*$W$16*K73,IF(AND(D73=$D$13,E73=$S$11),N73*$Y$11*K73,IF(AND(D73=$D$13,E73=$S$12),N73*$Y$12*K73,IF(AND(D73=$D$13,E73=$S$13),N73*$Y$13*K73,IF(AND(D73=$D$13,E73=$S$14),N73*$Y$14*K73,IF(AND(D73=$D$13,E73=$S$15),N73*$Y$15*K73,IF(AND(D73=$D$13,E73=$S$16),N73*$Y$16*K73,IF(AND(D73=$D$14,E73=$S$11),N73*$AA$11*K73,IF(AND(D73=$D$14,E73=$S$12),N73*$AA$12*K73,IF(AND(D73=$D$14,E73=$S$13),N73*$AA$13*K73,IF(AND(D73=$D$14,E73=$S$14),N73*$AA$14*K73,IF(AND(D73=$D$14,E73=$S$15),N73*$AA$15*K73,IF(AND(D73=$D$14,E73=$S$16),N73*$AA$16*K73,IF(AND(D73=$D$15,E73=$S$11),N73*$AC$11*K73,IF(AND(D73=$D$15,E73=$S$12),N73*$AC$12*K73,IF(AND(D73=$D$15,E73=$S$13),N73*$AC$13*K73,IF(AND(D73=$D$15,E73=$S$14),N73*$AC$14*K73,IF(AND(D73=$DE1073=$S$15),N73*$AC$15*K73,IF(AND(D73=$D$15,E73=$S$16),N73*$AC$16*K73,IF(AND(D73=$D$16,E73=$S$11),N73*$AE$11*K73,IF(AND(D73=$D$16,E73=$S$12),N73*$AE$12*K73,IF(AND(D73=$D$16,E73=$S$13),N73*$AE$13*K73,IF(AND(D73=$D$16,E73=$S$14),N73*$AE$14*K73,IF(AND(D73=$D$16,E73=$S$15),N73*$AE$15*K73,IF(AND(D73=$D$16,E73=$S$16),N73*$AE$16*K73,IF(AND(D73=$D$17,E73=$S$11),N73*$AG$11*K73,IF(AND(D73=$D$17,E73=$S$12),N73*$AG$12*K73,IF(AND(D73=$D$17,E73=$S$13),N73*$AG$13*K73,IF(AND(D73=$D$17,E73=$S$14),N73*$AG$14*K73,IF(AND(D73=$D$17,E73=$S$15),N73*$AG$15*K73,IF(AND(D73=$D$17,E73=$S$16),N73*$AG$16*K73,0))))))))))))))))))))))))))))))))))))))))))</f>
        <v>0</v>
      </c>
      <c r="O74" s="58">
        <f>IF(AND(D73=$D$11,E73=$S$11),O73*$U$11*K73,IF(AND(D73=$D$11,E73=$S$12),O73*$U$12*K73,IF(AND(D73=$D$11,E73=$S$13),O73*$U$13*K73,IF(AND(D73=$D$11,E73=$S$14),O73*$U$14*K73,IF(AND(D73=$D$11,E73=$S$15),O73*$U$15*K73,IF(AND(D73=$D$11,E73=$S$16),O73*$U$16*K73,IF(AND(D73=$D$12,E73=$S$11),O73*$W$11*K73,IF(AND(D73=$D$12,E73=$S$12),O73*$W$12*K73,IF(AND(D73=$D$12,E73=$S$13),O73*$W$13*K73,IF(AND(D73=$D$12,E73=$S$14),O73*$W$14*K73,IF(AND(D73=$D$12,E73=$S$15),O73*$W$15*K73,IF(AND(D73=$D$12,E73=$S$16),O73*$W$16*K73,IF(AND(D73=$D$13,E73=$S$11),O73*$Y$11*K73,IF(AND(D73=$D$13,E73=$S$12),O73*$Y$12*K73,IF(AND(D73=$D$13,E73=$S$13),O73*$Y$13*K73,IF(AND(D73=$D$13,E73=$S$14),O73*$Y$14*K73,IF(AND(D73=$D$13,E73=$S$15),O73*$Y$15*K73,IF(AND(D73=$D$13,E73=$S$16),O73*$Y$16*K73,IF(AND(D73=$D$14,E73=$S$11),O73*$AA$11*K73,IF(AND(D73=$D$14,E73=$S$12),O73*$AA$12*K73,IF(AND(D73=$D$14,E73=$S$13),O73*$AA$13*K73,IF(AND(D73=$D$14,E73=$S$14),O73*$AA$14*K73,IF(AND(D73=$D$14,E73=$S$15),O73*$AA$15*K73,IF(AND(D73=$D$14,E73=$S$16),O73*$AA$16*K73,IF(AND(D73=$D$15,E73=$S$11),O73*$AC$11*K73,IF(AND(D73=$D$15,E73=$S$12),O73*$AC$12*K73,IF(AND(D73=$D$15,E73=$S$13),O73*$AC$13*K73,IF(AND(D73=$D$15,E73=$S$14),O73*$AC$14*K73,IF(AND(D73=$DE1073=$S$15),O73*$AC$15*K73,IF(AND(D73=$D$15,E73=$S$16),O73*$AC$16*K73,IF(AND(D73=$D$16,E73=$S$11),O73*$AE$11*K73,IF(AND(D73=$D$16,E73=$S$12),O73*$AE$12*K73,IF(AND(D73=$D$16,E73=$S$13),O73*$AE$13*K73,IF(AND(D73=$D$16,E73=$S$14),O73*$AE$14*K73,IF(AND(D73=$D$16,E73=$S$15),O73*$AE$15*K73,IF(AND(D73=$D$16,E73=$S$16),O73*$AE$16*K73,IF(AND(D73=$D$17,E73=$S$11),O73*$AG$11*K73,IF(AND(D73=$D$17,E73=$S$12),O73*$AG$12*K73,IF(AND(D73=$D$17,E73=$S$13),O73*$AG$13*K73,IF(AND(D73=$D$17,E73=$S$14),O73*$AG$14*K73,IF(AND(D73=$D$17,E73=$S$15),O73*$AG$15*K73,IF(AND(D73=$D$17,E73=$S$16),O73*$AG$16*K73,0))))))))))))))))))))))))))))))))))))))))))</f>
        <v>0</v>
      </c>
      <c r="P74" s="149"/>
      <c r="Q74" s="149"/>
      <c r="R74" s="151"/>
      <c r="S74" s="98"/>
      <c r="T74" s="31"/>
      <c r="U74" s="31"/>
      <c r="V74" s="31"/>
      <c r="W74" s="31"/>
      <c r="X74" s="31"/>
      <c r="Y74" s="31"/>
      <c r="Z74" s="36"/>
      <c r="AA74" s="36"/>
      <c r="AB74" s="32"/>
      <c r="AC74" s="32"/>
      <c r="AD74" s="32"/>
    </row>
    <row r="75" spans="1:30" x14ac:dyDescent="0.25">
      <c r="A75" s="158">
        <v>19</v>
      </c>
      <c r="B75" s="158"/>
      <c r="C75" s="160"/>
      <c r="D75" s="148"/>
      <c r="E75" s="148"/>
      <c r="F75" s="148"/>
      <c r="G75" s="148"/>
      <c r="H75" s="148"/>
      <c r="I75" s="148"/>
      <c r="J75" s="152"/>
      <c r="K75" s="154"/>
      <c r="L75" s="150"/>
      <c r="M75" s="95"/>
      <c r="N75" s="95"/>
      <c r="O75" s="95"/>
      <c r="P75" s="148"/>
      <c r="Q75" s="148"/>
      <c r="R75" s="150"/>
      <c r="S75" s="98"/>
      <c r="T75" s="31"/>
      <c r="U75" s="31"/>
      <c r="V75" s="31"/>
      <c r="W75" s="31"/>
      <c r="X75" s="31"/>
      <c r="Y75" s="31"/>
      <c r="Z75" s="35"/>
      <c r="AA75" s="35"/>
      <c r="AB75" s="32"/>
      <c r="AC75" s="32"/>
      <c r="AD75" s="32"/>
    </row>
    <row r="76" spans="1:30" ht="15" hidden="1" customHeight="1" x14ac:dyDescent="0.25">
      <c r="A76" s="159"/>
      <c r="B76" s="159"/>
      <c r="C76" s="161"/>
      <c r="D76" s="149"/>
      <c r="E76" s="149"/>
      <c r="F76" s="149"/>
      <c r="G76" s="149"/>
      <c r="H76" s="149"/>
      <c r="I76" s="149"/>
      <c r="J76" s="153"/>
      <c r="K76" s="155"/>
      <c r="L76" s="151"/>
      <c r="M76" s="33">
        <f>IF(AND(D75=$D$11,E75=$S$11),M75*$U$11,IF(AND(D75=$D$11,E75=$S$12),M75*$U$12,IF(AND(D75=$D$11,E75=$S$13),M75*$U$13,IF(AND(D75=$D$11,E75=$S$14),M75*$U$14,IF(AND(D75=$D$11,E75=$S$15),M75*$U$15,IF(AND(D75=$D$11,E75=$S$16),M75*$U$16,IF(AND(D75=$D$12,E75=$S$11),M75*$W$11,IF(AND(D75=$D$12,E75=$S$12),M75*$W$12,IF(AND(D75=$D$12,E75=$S$13),M75*$W$13,IF(AND(D75=$D$12,E75=$S$14),M75*$W$14,IF(AND(D75=$D$12,E75=$S$15),M75*$W$15,IF(AND(D75=$D$12,E75=$S$16),M75*$W$16,IF(AND(D75=$D$13,E75=$S$11),M75*$Y$11,IF(AND(D75=$D$13,E75=$S$12),M75*$Y$12,IF(AND(D75=$D$13,E75=$S$13),M75*$Y$13,IF(AND(D75=$D$13,E75=$S$14),M75*$Y$14,IF(AND(D75=$D$13,E75=$S$15),M75*$Y$15,IF(AND(D75=$D$13,E75=$S$16),M75*$Y$16,IF(AND(D75=$D$14,E75=$S$11),M75*$AA$11,IF(AND(D75=$D$14,E75=$S$12),M75*$AA$12,IF(AND(D75=$D$14,E75=$S$13),M75*$AA$13,IF(AND(D75=$D$14,E75=$S$14),M75*$AA$14,IF(AND(D75=$D$14,E75=$S$15),M75*$AA$15,IF(AND(D75=$D$14,E75=$S$16),M75*$AA$16,IF(AND(D75=$D$15,E75=$S$11),M75*$AC$11,IF(AND(D75=$D$15,E75=$S$12),M75*$AC$12,IF(AND(D75=$D$15,E75=$S$13),M75*$AC$13,IF(AND(D75=$D$15,E75=$S$14),M75*$AC$14,IF(AND(D75=$D$15,E75=$S$15),M75*$AC$15,IF(AND(D75=$D$15,E75=$S$16),M75*$AC$16,IF(AND(D75=$D$16,E75=$S$11),M75*$AE$11,IF(AND(D75=$D$16,E75=$S$12),M75*$AE$12,IF(AND(D75=$D$16,E75=$S$13),M75*$AE$13,IF(AND(D75=$D$16,E75=$S$14),M75*$AE$14,IF(AND(D75=$D$16,E75=$S$15),M75*$AE$15,IF(AND(D75=$D$16,E75=$S$16),M75*$AE$16,IF(AND(D75=$D$17,E75=$S$11),M75*$AG$11,IF(AND(D75=$D$17,E75=$S$12),M75*$AG$12,IF(AND(D75=$D$17,E75=$S$13),M75*$AG$13,IF(AND(D75=$D$17,E75=$S$14),M75*$AG$14,IF(AND(D75=$D$17,E75=$S$15),M75*$AG$15,IF(AND(D75=$D$17,E75=$S$16),M75*$AG$16,0))))))))))))))))))))))))))))))))))))))))))</f>
        <v>0</v>
      </c>
      <c r="N76" s="34">
        <f>IF(AND(D75=$D$11,E75=$S$11),N75*$U$11*K75,IF(AND(D75=$D$11,E75=$S$12),N75*$U$12*K75,IF(AND(D75=$D$11,E75=$S$13),N75*$U$13*K75,IF(AND(D75=$D$11,E75=$S$14),N75*$U$14*K75,IF(AND(D75=$D$11,E75=$S$15),N75*$U$15*K75,IF(AND(D75=$D$11,E75=$S$16),N75*$U$16*K75,IF(AND(D75=$D$12,E75=$S$11),N75*$W$11*K75,IF(AND(D75=$D$12,E75=$S$12),N75*$W$12*K75,IF(AND(D75=$D$12,E75=$S$13),N75*$W$13*K75,IF(AND(D75=$D$12,E75=$S$14),N75*$W$14*K75,IF(AND(D75=$D$12,E75=$S$15),N75*$W$15*K75,IF(AND(D75=$D$12,E75=$S$16),N75*$W$16*K75,IF(AND(D75=$D$13,E75=$S$11),N75*$Y$11*K75,IF(AND(D75=$D$13,E75=$S$12),N75*$Y$12*K75,IF(AND(D75=$D$13,E75=$S$13),N75*$Y$13*K75,IF(AND(D75=$D$13,E75=$S$14),N75*$Y$14*K75,IF(AND(D75=$D$13,E75=$S$15),N75*$Y$15*K75,IF(AND(D75=$D$13,E75=$S$16),N75*$Y$16*K75,IF(AND(D75=$D$14,E75=$S$11),N75*$AA$11*K75,IF(AND(D75=$D$14,E75=$S$12),N75*$AA$12*K75,IF(AND(D75=$D$14,E75=$S$13),N75*$AA$13*K75,IF(AND(D75=$D$14,E75=$S$14),N75*$AA$14*K75,IF(AND(D75=$D$14,E75=$S$15),N75*$AA$15*K75,IF(AND(D75=$D$14,E75=$S$16),N75*$AA$16*K75,IF(AND(D75=$D$15,E75=$S$11),N75*$AC$11*K75,IF(AND(D75=$D$15,E75=$S$12),N75*$AC$12*K75,IF(AND(D75=$D$15,E75=$S$13),N75*$AC$13*K75,IF(AND(D75=$D$15,E75=$S$14),N75*$AC$14*K75,IF(AND(D75=$DE1075=$S$15),N75*$AC$15*K75,IF(AND(D75=$D$15,E75=$S$16),N75*$AC$16*K75,IF(AND(D75=$D$16,E75=$S$11),N75*$AE$11*K75,IF(AND(D75=$D$16,E75=$S$12),N75*$AE$12*K75,IF(AND(D75=$D$16,E75=$S$13),N75*$AE$13*K75,IF(AND(D75=$D$16,E75=$S$14),N75*$AE$14*K75,IF(AND(D75=$D$16,E75=$S$15),N75*$AE$15*K75,IF(AND(D75=$D$16,E75=$S$16),N75*$AE$16*K75,IF(AND(D75=$D$17,E75=$S$11),N75*$AG$11*K75,IF(AND(D75=$D$17,E75=$S$12),N75*$AG$12*K75,IF(AND(D75=$D$17,E75=$S$13),N75*$AG$13*K75,IF(AND(D75=$D$17,E75=$S$14),N75*$AG$14*K75,IF(AND(D75=$D$17,E75=$S$15),N75*$AG$15*K75,IF(AND(D75=$D$17,E75=$S$16),N75*$AG$16*K75,0))))))))))))))))))))))))))))))))))))))))))</f>
        <v>0</v>
      </c>
      <c r="O76" s="58">
        <f>IF(AND(D75=$D$11,E75=$S$11),O75*$U$11*K75,IF(AND(D75=$D$11,E75=$S$12),O75*$U$12*K75,IF(AND(D75=$D$11,E75=$S$13),O75*$U$13*K75,IF(AND(D75=$D$11,E75=$S$14),O75*$U$14*K75,IF(AND(D75=$D$11,E75=$S$15),O75*$U$15*K75,IF(AND(D75=$D$11,E75=$S$16),O75*$U$16*K75,IF(AND(D75=$D$12,E75=$S$11),O75*$W$11*K75,IF(AND(D75=$D$12,E75=$S$12),O75*$W$12*K75,IF(AND(D75=$D$12,E75=$S$13),O75*$W$13*K75,IF(AND(D75=$D$12,E75=$S$14),O75*$W$14*K75,IF(AND(D75=$D$12,E75=$S$15),O75*$W$15*K75,IF(AND(D75=$D$12,E75=$S$16),O75*$W$16*K75,IF(AND(D75=$D$13,E75=$S$11),O75*$Y$11*K75,IF(AND(D75=$D$13,E75=$S$12),O75*$Y$12*K75,IF(AND(D75=$D$13,E75=$S$13),O75*$Y$13*K75,IF(AND(D75=$D$13,E75=$S$14),O75*$Y$14*K75,IF(AND(D75=$D$13,E75=$S$15),O75*$Y$15*K75,IF(AND(D75=$D$13,E75=$S$16),O75*$Y$16*K75,IF(AND(D75=$D$14,E75=$S$11),O75*$AA$11*K75,IF(AND(D75=$D$14,E75=$S$12),O75*$AA$12*K75,IF(AND(D75=$D$14,E75=$S$13),O75*$AA$13*K75,IF(AND(D75=$D$14,E75=$S$14),O75*$AA$14*K75,IF(AND(D75=$D$14,E75=$S$15),O75*$AA$15*K75,IF(AND(D75=$D$14,E75=$S$16),O75*$AA$16*K75,IF(AND(D75=$D$15,E75=$S$11),O75*$AC$11*K75,IF(AND(D75=$D$15,E75=$S$12),O75*$AC$12*K75,IF(AND(D75=$D$15,E75=$S$13),O75*$AC$13*K75,IF(AND(D75=$D$15,E75=$S$14),O75*$AC$14*K75,IF(AND(D75=$DE1075=$S$15),O75*$AC$15*K75,IF(AND(D75=$D$15,E75=$S$16),O75*$AC$16*K75,IF(AND(D75=$D$16,E75=$S$11),O75*$AE$11*K75,IF(AND(D75=$D$16,E75=$S$12),O75*$AE$12*K75,IF(AND(D75=$D$16,E75=$S$13),O75*$AE$13*K75,IF(AND(D75=$D$16,E75=$S$14),O75*$AE$14*K75,IF(AND(D75=$D$16,E75=$S$15),O75*$AE$15*K75,IF(AND(D75=$D$16,E75=$S$16),O75*$AE$16*K75,IF(AND(D75=$D$17,E75=$S$11),O75*$AG$11*K75,IF(AND(D75=$D$17,E75=$S$12),O75*$AG$12*K75,IF(AND(D75=$D$17,E75=$S$13),O75*$AG$13*K75,IF(AND(D75=$D$17,E75=$S$14),O75*$AG$14*K75,IF(AND(D75=$D$17,E75=$S$15),O75*$AG$15*K75,IF(AND(D75=$D$17,E75=$S$16),O75*$AG$16*K75,0))))))))))))))))))))))))))))))))))))))))))</f>
        <v>0</v>
      </c>
      <c r="P76" s="149"/>
      <c r="Q76" s="149"/>
      <c r="R76" s="151"/>
      <c r="S76" s="98"/>
      <c r="T76" s="31"/>
      <c r="U76" s="31"/>
      <c r="V76" s="31"/>
      <c r="W76" s="31"/>
      <c r="X76" s="31"/>
      <c r="Y76" s="31"/>
      <c r="Z76" s="36"/>
      <c r="AA76" s="36"/>
      <c r="AB76" s="32"/>
      <c r="AC76" s="32"/>
      <c r="AD76" s="32"/>
    </row>
    <row r="77" spans="1:30" x14ac:dyDescent="0.25">
      <c r="A77" s="158">
        <v>20</v>
      </c>
      <c r="B77" s="158"/>
      <c r="C77" s="160"/>
      <c r="D77" s="148"/>
      <c r="E77" s="148"/>
      <c r="F77" s="148"/>
      <c r="G77" s="148"/>
      <c r="H77" s="148"/>
      <c r="I77" s="148"/>
      <c r="J77" s="152"/>
      <c r="K77" s="154"/>
      <c r="L77" s="150"/>
      <c r="M77" s="95"/>
      <c r="N77" s="95"/>
      <c r="O77" s="95"/>
      <c r="P77" s="148"/>
      <c r="Q77" s="148"/>
      <c r="R77" s="150"/>
      <c r="S77" s="98"/>
      <c r="T77" s="31"/>
      <c r="U77" s="31"/>
      <c r="V77" s="31"/>
      <c r="W77" s="31"/>
      <c r="X77" s="31"/>
      <c r="Y77" s="31"/>
      <c r="Z77" s="35"/>
      <c r="AA77" s="35"/>
      <c r="AB77" s="32"/>
      <c r="AC77" s="32"/>
      <c r="AD77" s="32"/>
    </row>
    <row r="78" spans="1:30" ht="15" hidden="1" customHeight="1" x14ac:dyDescent="0.25">
      <c r="A78" s="159"/>
      <c r="B78" s="159"/>
      <c r="C78" s="161"/>
      <c r="D78" s="149"/>
      <c r="E78" s="149"/>
      <c r="F78" s="149"/>
      <c r="G78" s="149"/>
      <c r="H78" s="149"/>
      <c r="I78" s="149"/>
      <c r="J78" s="153"/>
      <c r="K78" s="155"/>
      <c r="L78" s="151"/>
      <c r="M78" s="33">
        <f>IF(AND(D77=$D$11,E77=$S$11),M77*$U$11,IF(AND(D77=$D$11,E77=$S$12),M77*$U$12,IF(AND(D77=$D$11,E77=$S$13),M77*$U$13,IF(AND(D77=$D$11,E77=$S$14),M77*$U$14,IF(AND(D77=$D$11,E77=$S$15),M77*$U$15,IF(AND(D77=$D$11,E77=$S$16),M77*$U$16,IF(AND(D77=$D$12,E77=$S$11),M77*$W$11,IF(AND(D77=$D$12,E77=$S$12),M77*$W$12,IF(AND(D77=$D$12,E77=$S$13),M77*$W$13,IF(AND(D77=$D$12,E77=$S$14),M77*$W$14,IF(AND(D77=$D$12,E77=$S$15),M77*$W$15,IF(AND(D77=$D$12,E77=$S$16),M77*$W$16,IF(AND(D77=$D$13,E77=$S$11),M77*$Y$11,IF(AND(D77=$D$13,E77=$S$12),M77*$Y$12,IF(AND(D77=$D$13,E77=$S$13),M77*$Y$13,IF(AND(D77=$D$13,E77=$S$14),M77*$Y$14,IF(AND(D77=$D$13,E77=$S$15),M77*$Y$15,IF(AND(D77=$D$13,E77=$S$16),M77*$Y$16,IF(AND(D77=$D$14,E77=$S$11),M77*$AA$11,IF(AND(D77=$D$14,E77=$S$12),M77*$AA$12,IF(AND(D77=$D$14,E77=$S$13),M77*$AA$13,IF(AND(D77=$D$14,E77=$S$14),M77*$AA$14,IF(AND(D77=$D$14,E77=$S$15),M77*$AA$15,IF(AND(D77=$D$14,E77=$S$16),M77*$AA$16,IF(AND(D77=$D$15,E77=$S$11),M77*$AC$11,IF(AND(D77=$D$15,E77=$S$12),M77*$AC$12,IF(AND(D77=$D$15,E77=$S$13),M77*$AC$13,IF(AND(D77=$D$15,E77=$S$14),M77*$AC$14,IF(AND(D77=$D$15,E77=$S$15),M77*$AC$15,IF(AND(D77=$D$15,E77=$S$16),M77*$AC$16,IF(AND(D77=$D$16,E77=$S$11),M77*$AE$11,IF(AND(D77=$D$16,E77=$S$12),M77*$AE$12,IF(AND(D77=$D$16,E77=$S$13),M77*$AE$13,IF(AND(D77=$D$16,E77=$S$14),M77*$AE$14,IF(AND(D77=$D$16,E77=$S$15),M77*$AE$15,IF(AND(D77=$D$16,E77=$S$16),M77*$AE$16,IF(AND(D77=$D$17,E77=$S$11),M77*$AG$11,IF(AND(D77=$D$17,E77=$S$12),M77*$AG$12,IF(AND(D77=$D$17,E77=$S$13),M77*$AG$13,IF(AND(D77=$D$17,E77=$S$14),M77*$AG$14,IF(AND(D77=$D$17,E77=$S$15),M77*$AG$15,IF(AND(D77=$D$17,E77=$S$16),M77*$AG$16,0))))))))))))))))))))))))))))))))))))))))))</f>
        <v>0</v>
      </c>
      <c r="N78" s="34">
        <f>IF(AND(D77=$D$11,E77=$S$11),N77*$U$11*K77,IF(AND(D77=$D$11,E77=$S$12),N77*$U$12*K77,IF(AND(D77=$D$11,E77=$S$13),N77*$U$13*K77,IF(AND(D77=$D$11,E77=$S$14),N77*$U$14*K77,IF(AND(D77=$D$11,E77=$S$15),N77*$U$15*K77,IF(AND(D77=$D$11,E77=$S$16),N77*$U$16*K77,IF(AND(D77=$D$12,E77=$S$11),N77*$W$11*K77,IF(AND(D77=$D$12,E77=$S$12),N77*$W$12*K77,IF(AND(D77=$D$12,E77=$S$13),N77*$W$13*K77,IF(AND(D77=$D$12,E77=$S$14),N77*$W$14*K77,IF(AND(D77=$D$12,E77=$S$15),N77*$W$15*K77,IF(AND(D77=$D$12,E77=$S$16),N77*$W$16*K77,IF(AND(D77=$D$13,E77=$S$11),N77*$Y$11*K77,IF(AND(D77=$D$13,E77=$S$12),N77*$Y$12*K77,IF(AND(D77=$D$13,E77=$S$13),N77*$Y$13*K77,IF(AND(D77=$D$13,E77=$S$14),N77*$Y$14*K77,IF(AND(D77=$D$13,E77=$S$15),N77*$Y$15*K77,IF(AND(D77=$D$13,E77=$S$16),N77*$Y$16*K77,IF(AND(D77=$D$14,E77=$S$11),N77*$AA$11*K77,IF(AND(D77=$D$14,E77=$S$12),N77*$AA$12*K77,IF(AND(D77=$D$14,E77=$S$13),N77*$AA$13*K77,IF(AND(D77=$D$14,E77=$S$14),N77*$AA$14*K77,IF(AND(D77=$D$14,E77=$S$15),N77*$AA$15*K77,IF(AND(D77=$D$14,E77=$S$16),N77*$AA$16*K77,IF(AND(D77=$D$15,E77=$S$11),N77*$AC$11*K77,IF(AND(D77=$D$15,E77=$S$12),N77*$AC$12*K77,IF(AND(D77=$D$15,E77=$S$13),N77*$AC$13*K77,IF(AND(D77=$D$15,E77=$S$14),N77*$AC$14*K77,IF(AND(D77=$DE1077=$S$15),N77*$AC$15*K77,IF(AND(D77=$D$15,E77=$S$16),N77*$AC$16*K77,IF(AND(D77=$D$16,E77=$S$11),N77*$AE$11*K77,IF(AND(D77=$D$16,E77=$S$12),N77*$AE$12*K77,IF(AND(D77=$D$16,E77=$S$13),N77*$AE$13*K77,IF(AND(D77=$D$16,E77=$S$14),N77*$AE$14*K77,IF(AND(D77=$D$16,E77=$S$15),N77*$AE$15*K77,IF(AND(D77=$D$16,E77=$S$16),N77*$AE$16*K77,IF(AND(D77=$D$17,E77=$S$11),N77*$AG$11*K77,IF(AND(D77=$D$17,E77=$S$12),N77*$AG$12*K77,IF(AND(D77=$D$17,E77=$S$13),N77*$AG$13*K77,IF(AND(D77=$D$17,E77=$S$14),N77*$AG$14*K77,IF(AND(D77=$D$17,E77=$S$15),N77*$AG$15*K77,IF(AND(D77=$D$17,E77=$S$16),N77*$AG$16*K77,0))))))))))))))))))))))))))))))))))))))))))</f>
        <v>0</v>
      </c>
      <c r="O78" s="58">
        <f>IF(AND(D77=$D$11,E77=$S$11),O77*$U$11*K77,IF(AND(D77=$D$11,E77=$S$12),O77*$U$12*K77,IF(AND(D77=$D$11,E77=$S$13),O77*$U$13*K77,IF(AND(D77=$D$11,E77=$S$14),O77*$U$14*K77,IF(AND(D77=$D$11,E77=$S$15),O77*$U$15*K77,IF(AND(D77=$D$11,E77=$S$16),O77*$U$16*K77,IF(AND(D77=$D$12,E77=$S$11),O77*$W$11*K77,IF(AND(D77=$D$12,E77=$S$12),O77*$W$12*K77,IF(AND(D77=$D$12,E77=$S$13),O77*$W$13*K77,IF(AND(D77=$D$12,E77=$S$14),O77*$W$14*K77,IF(AND(D77=$D$12,E77=$S$15),O77*$W$15*K77,IF(AND(D77=$D$12,E77=$S$16),O77*$W$16*K77,IF(AND(D77=$D$13,E77=$S$11),O77*$Y$11*K77,IF(AND(D77=$D$13,E77=$S$12),O77*$Y$12*K77,IF(AND(D77=$D$13,E77=$S$13),O77*$Y$13*K77,IF(AND(D77=$D$13,E77=$S$14),O77*$Y$14*K77,IF(AND(D77=$D$13,E77=$S$15),O77*$Y$15*K77,IF(AND(D77=$D$13,E77=$S$16),O77*$Y$16*K77,IF(AND(D77=$D$14,E77=$S$11),O77*$AA$11*K77,IF(AND(D77=$D$14,E77=$S$12),O77*$AA$12*K77,IF(AND(D77=$D$14,E77=$S$13),O77*$AA$13*K77,IF(AND(D77=$D$14,E77=$S$14),O77*$AA$14*K77,IF(AND(D77=$D$14,E77=$S$15),O77*$AA$15*K77,IF(AND(D77=$D$14,E77=$S$16),O77*$AA$16*K77,IF(AND(D77=$D$15,E77=$S$11),O77*$AC$11*K77,IF(AND(D77=$D$15,E77=$S$12),O77*$AC$12*K77,IF(AND(D77=$D$15,E77=$S$13),O77*$AC$13*K77,IF(AND(D77=$D$15,E77=$S$14),O77*$AC$14*K77,IF(AND(D77=$DE1077=$S$15),O77*$AC$15*K77,IF(AND(D77=$D$15,E77=$S$16),O77*$AC$16*K77,IF(AND(D77=$D$16,E77=$S$11),O77*$AE$11*K77,IF(AND(D77=$D$16,E77=$S$12),O77*$AE$12*K77,IF(AND(D77=$D$16,E77=$S$13),O77*$AE$13*K77,IF(AND(D77=$D$16,E77=$S$14),O77*$AE$14*K77,IF(AND(D77=$D$16,E77=$S$15),O77*$AE$15*K77,IF(AND(D77=$D$16,E77=$S$16),O77*$AE$16*K77,IF(AND(D77=$D$17,E77=$S$11),O77*$AG$11*K77,IF(AND(D77=$D$17,E77=$S$12),O77*$AG$12*K77,IF(AND(D77=$D$17,E77=$S$13),O77*$AG$13*K77,IF(AND(D77=$D$17,E77=$S$14),O77*$AG$14*K77,IF(AND(D77=$D$17,E77=$S$15),O77*$AG$15*K77,IF(AND(D77=$D$17,E77=$S$16),O77*$AG$16*K77,0))))))))))))))))))))))))))))))))))))))))))</f>
        <v>0</v>
      </c>
      <c r="P78" s="149"/>
      <c r="Q78" s="149"/>
      <c r="R78" s="151"/>
      <c r="S78" s="98"/>
      <c r="T78" s="31"/>
      <c r="U78" s="31"/>
      <c r="V78" s="31"/>
      <c r="W78" s="31"/>
      <c r="X78" s="31"/>
      <c r="Y78" s="31"/>
      <c r="Z78" s="36"/>
      <c r="AA78" s="36"/>
      <c r="AB78" s="32"/>
      <c r="AC78" s="32"/>
      <c r="AD78" s="32"/>
    </row>
    <row r="79" spans="1:30" x14ac:dyDescent="0.25">
      <c r="A79" s="158">
        <v>21</v>
      </c>
      <c r="B79" s="158"/>
      <c r="C79" s="160"/>
      <c r="D79" s="148"/>
      <c r="E79" s="148"/>
      <c r="F79" s="148"/>
      <c r="G79" s="148"/>
      <c r="H79" s="148"/>
      <c r="I79" s="148"/>
      <c r="J79" s="152"/>
      <c r="K79" s="154"/>
      <c r="L79" s="150"/>
      <c r="M79" s="95"/>
      <c r="N79" s="95"/>
      <c r="O79" s="95"/>
      <c r="P79" s="148"/>
      <c r="Q79" s="148"/>
      <c r="R79" s="150"/>
      <c r="S79" s="98"/>
      <c r="T79" s="31"/>
      <c r="U79" s="31"/>
      <c r="V79" s="31"/>
      <c r="W79" s="31"/>
      <c r="X79" s="31"/>
      <c r="Y79" s="31"/>
      <c r="Z79" s="35"/>
      <c r="AA79" s="35"/>
      <c r="AB79" s="32"/>
      <c r="AC79" s="32"/>
      <c r="AD79" s="32"/>
    </row>
    <row r="80" spans="1:30" ht="15" hidden="1" customHeight="1" x14ac:dyDescent="0.25">
      <c r="A80" s="159"/>
      <c r="B80" s="159"/>
      <c r="C80" s="161"/>
      <c r="D80" s="149"/>
      <c r="E80" s="149"/>
      <c r="F80" s="149"/>
      <c r="G80" s="149"/>
      <c r="H80" s="149"/>
      <c r="I80" s="149"/>
      <c r="J80" s="153"/>
      <c r="K80" s="155"/>
      <c r="L80" s="151"/>
      <c r="M80" s="33">
        <f>IF(AND(D79=$D$11,E79=$S$11),M79*$U$11,IF(AND(D79=$D$11,E79=$S$12),M79*$U$12,IF(AND(D79=$D$11,E79=$S$13),M79*$U$13,IF(AND(D79=$D$11,E79=$S$14),M79*$U$14,IF(AND(D79=$D$11,E79=$S$15),M79*$U$15,IF(AND(D79=$D$11,E79=$S$16),M79*$U$16,IF(AND(D79=$D$12,E79=$S$11),M79*$W$11,IF(AND(D79=$D$12,E79=$S$12),M79*$W$12,IF(AND(D79=$D$12,E79=$S$13),M79*$W$13,IF(AND(D79=$D$12,E79=$S$14),M79*$W$14,IF(AND(D79=$D$12,E79=$S$15),M79*$W$15,IF(AND(D79=$D$12,E79=$S$16),M79*$W$16,IF(AND(D79=$D$13,E79=$S$11),M79*$Y$11,IF(AND(D79=$D$13,E79=$S$12),M79*$Y$12,IF(AND(D79=$D$13,E79=$S$13),M79*$Y$13,IF(AND(D79=$D$13,E79=$S$14),M79*$Y$14,IF(AND(D79=$D$13,E79=$S$15),M79*$Y$15,IF(AND(D79=$D$13,E79=$S$16),M79*$Y$16,IF(AND(D79=$D$14,E79=$S$11),M79*$AA$11,IF(AND(D79=$D$14,E79=$S$12),M79*$AA$12,IF(AND(D79=$D$14,E79=$S$13),M79*$AA$13,IF(AND(D79=$D$14,E79=$S$14),M79*$AA$14,IF(AND(D79=$D$14,E79=$S$15),M79*$AA$15,IF(AND(D79=$D$14,E79=$S$16),M79*$AA$16,IF(AND(D79=$D$15,E79=$S$11),M79*$AC$11,IF(AND(D79=$D$15,E79=$S$12),M79*$AC$12,IF(AND(D79=$D$15,E79=$S$13),M79*$AC$13,IF(AND(D79=$D$15,E79=$S$14),M79*$AC$14,IF(AND(D79=$D$15,E79=$S$15),M79*$AC$15,IF(AND(D79=$D$15,E79=$S$16),M79*$AC$16,IF(AND(D79=$D$16,E79=$S$11),M79*$AE$11,IF(AND(D79=$D$16,E79=$S$12),M79*$AE$12,IF(AND(D79=$D$16,E79=$S$13),M79*$AE$13,IF(AND(D79=$D$16,E79=$S$14),M79*$AE$14,IF(AND(D79=$D$16,E79=$S$15),M79*$AE$15,IF(AND(D79=$D$16,E79=$S$16),M79*$AE$16,IF(AND(D79=$D$17,E79=$S$11),M79*$AG$11,IF(AND(D79=$D$17,E79=$S$12),M79*$AG$12,IF(AND(D79=$D$17,E79=$S$13),M79*$AG$13,IF(AND(D79=$D$17,E79=$S$14),M79*$AG$14,IF(AND(D79=$D$17,E79=$S$15),M79*$AG$15,IF(AND(D79=$D$17,E79=$S$16),M79*$AG$16,0))))))))))))))))))))))))))))))))))))))))))</f>
        <v>0</v>
      </c>
      <c r="N80" s="34">
        <f>IF(AND(D79=$D$11,E79=$S$11),N79*$U$11*K79,IF(AND(D79=$D$11,E79=$S$12),N79*$U$12*K79,IF(AND(D79=$D$11,E79=$S$13),N79*$U$13*K79,IF(AND(D79=$D$11,E79=$S$14),N79*$U$14*K79,IF(AND(D79=$D$11,E79=$S$15),N79*$U$15*K79,IF(AND(D79=$D$11,E79=$S$16),N79*$U$16*K79,IF(AND(D79=$D$12,E79=$S$11),N79*$W$11*K79,IF(AND(D79=$D$12,E79=$S$12),N79*$W$12*K79,IF(AND(D79=$D$12,E79=$S$13),N79*$W$13*K79,IF(AND(D79=$D$12,E79=$S$14),N79*$W$14*K79,IF(AND(D79=$D$12,E79=$S$15),N79*$W$15*K79,IF(AND(D79=$D$12,E79=$S$16),N79*$W$16*K79,IF(AND(D79=$D$13,E79=$S$11),N79*$Y$11*K79,IF(AND(D79=$D$13,E79=$S$12),N79*$Y$12*K79,IF(AND(D79=$D$13,E79=$S$13),N79*$Y$13*K79,IF(AND(D79=$D$13,E79=$S$14),N79*$Y$14*K79,IF(AND(D79=$D$13,E79=$S$15),N79*$Y$15*K79,IF(AND(D79=$D$13,E79=$S$16),N79*$Y$16*K79,IF(AND(D79=$D$14,E79=$S$11),N79*$AA$11*K79,IF(AND(D79=$D$14,E79=$S$12),N79*$AA$12*K79,IF(AND(D79=$D$14,E79=$S$13),N79*$AA$13*K79,IF(AND(D79=$D$14,E79=$S$14),N79*$AA$14*K79,IF(AND(D79=$D$14,E79=$S$15),N79*$AA$15*K79,IF(AND(D79=$D$14,E79=$S$16),N79*$AA$16*K79,IF(AND(D79=$D$15,E79=$S$11),N79*$AC$11*K79,IF(AND(D79=$D$15,E79=$S$12),N79*$AC$12*K79,IF(AND(D79=$D$15,E79=$S$13),N79*$AC$13*K79,IF(AND(D79=$D$15,E79=$S$14),N79*$AC$14*K79,IF(AND(D79=$DE1079=$S$15),N79*$AC$15*K79,IF(AND(D79=$D$15,E79=$S$16),N79*$AC$16*K79,IF(AND(D79=$D$16,E79=$S$11),N79*$AE$11*K79,IF(AND(D79=$D$16,E79=$S$12),N79*$AE$12*K79,IF(AND(D79=$D$16,E79=$S$13),N79*$AE$13*K79,IF(AND(D79=$D$16,E79=$S$14),N79*$AE$14*K79,IF(AND(D79=$D$16,E79=$S$15),N79*$AE$15*K79,IF(AND(D79=$D$16,E79=$S$16),N79*$AE$16*K79,IF(AND(D79=$D$17,E79=$S$11),N79*$AG$11*K79,IF(AND(D79=$D$17,E79=$S$12),N79*$AG$12*K79,IF(AND(D79=$D$17,E79=$S$13),N79*$AG$13*K79,IF(AND(D79=$D$17,E79=$S$14),N79*$AG$14*K79,IF(AND(D79=$D$17,E79=$S$15),N79*$AG$15*K79,IF(AND(D79=$D$17,E79=$S$16),N79*$AG$16*K79,0))))))))))))))))))))))))))))))))))))))))))</f>
        <v>0</v>
      </c>
      <c r="O80" s="58">
        <f>IF(AND(D79=$D$11,E79=$S$11),O79*$U$11*K79,IF(AND(D79=$D$11,E79=$S$12),O79*$U$12*K79,IF(AND(D79=$D$11,E79=$S$13),O79*$U$13*K79,IF(AND(D79=$D$11,E79=$S$14),O79*$U$14*K79,IF(AND(D79=$D$11,E79=$S$15),O79*$U$15*K79,IF(AND(D79=$D$11,E79=$S$16),O79*$U$16*K79,IF(AND(D79=$D$12,E79=$S$11),O79*$W$11*K79,IF(AND(D79=$D$12,E79=$S$12),O79*$W$12*K79,IF(AND(D79=$D$12,E79=$S$13),O79*$W$13*K79,IF(AND(D79=$D$12,E79=$S$14),O79*$W$14*K79,IF(AND(D79=$D$12,E79=$S$15),O79*$W$15*K79,IF(AND(D79=$D$12,E79=$S$16),O79*$W$16*K79,IF(AND(D79=$D$13,E79=$S$11),O79*$Y$11*K79,IF(AND(D79=$D$13,E79=$S$12),O79*$Y$12*K79,IF(AND(D79=$D$13,E79=$S$13),O79*$Y$13*K79,IF(AND(D79=$D$13,E79=$S$14),O79*$Y$14*K79,IF(AND(D79=$D$13,E79=$S$15),O79*$Y$15*K79,IF(AND(D79=$D$13,E79=$S$16),O79*$Y$16*K79,IF(AND(D79=$D$14,E79=$S$11),O79*$AA$11*K79,IF(AND(D79=$D$14,E79=$S$12),O79*$AA$12*K79,IF(AND(D79=$D$14,E79=$S$13),O79*$AA$13*K79,IF(AND(D79=$D$14,E79=$S$14),O79*$AA$14*K79,IF(AND(D79=$D$14,E79=$S$15),O79*$AA$15*K79,IF(AND(D79=$D$14,E79=$S$16),O79*$AA$16*K79,IF(AND(D79=$D$15,E79=$S$11),O79*$AC$11*K79,IF(AND(D79=$D$15,E79=$S$12),O79*$AC$12*K79,IF(AND(D79=$D$15,E79=$S$13),O79*$AC$13*K79,IF(AND(D79=$D$15,E79=$S$14),O79*$AC$14*K79,IF(AND(D79=$DE1079=$S$15),O79*$AC$15*K79,IF(AND(D79=$D$15,E79=$S$16),O79*$AC$16*K79,IF(AND(D79=$D$16,E79=$S$11),O79*$AE$11*K79,IF(AND(D79=$D$16,E79=$S$12),O79*$AE$12*K79,IF(AND(D79=$D$16,E79=$S$13),O79*$AE$13*K79,IF(AND(D79=$D$16,E79=$S$14),O79*$AE$14*K79,IF(AND(D79=$D$16,E79=$S$15),O79*$AE$15*K79,IF(AND(D79=$D$16,E79=$S$16),O79*$AE$16*K79,IF(AND(D79=$D$17,E79=$S$11),O79*$AG$11*K79,IF(AND(D79=$D$17,E79=$S$12),O79*$AG$12*K79,IF(AND(D79=$D$17,E79=$S$13),O79*$AG$13*K79,IF(AND(D79=$D$17,E79=$S$14),O79*$AG$14*K79,IF(AND(D79=$D$17,E79=$S$15),O79*$AG$15*K79,IF(AND(D79=$D$17,E79=$S$16),O79*$AG$16*K79,0))))))))))))))))))))))))))))))))))))))))))</f>
        <v>0</v>
      </c>
      <c r="P80" s="149"/>
      <c r="Q80" s="149"/>
      <c r="R80" s="151"/>
      <c r="S80" s="98"/>
      <c r="T80" s="31"/>
      <c r="U80" s="31"/>
      <c r="V80" s="31"/>
      <c r="W80" s="31"/>
      <c r="X80" s="31"/>
      <c r="Y80" s="31"/>
      <c r="Z80" s="36"/>
      <c r="AA80" s="36"/>
      <c r="AB80" s="32"/>
      <c r="AC80" s="32"/>
      <c r="AD80" s="32"/>
    </row>
    <row r="81" spans="1:30" x14ac:dyDescent="0.25">
      <c r="A81" s="158">
        <v>22</v>
      </c>
      <c r="B81" s="158"/>
      <c r="C81" s="160"/>
      <c r="D81" s="148"/>
      <c r="E81" s="148"/>
      <c r="F81" s="148"/>
      <c r="G81" s="148"/>
      <c r="H81" s="148"/>
      <c r="I81" s="148"/>
      <c r="J81" s="152"/>
      <c r="K81" s="154"/>
      <c r="L81" s="150"/>
      <c r="M81" s="95"/>
      <c r="N81" s="95"/>
      <c r="O81" s="95"/>
      <c r="P81" s="148"/>
      <c r="Q81" s="148"/>
      <c r="R81" s="150"/>
      <c r="S81" s="98"/>
      <c r="T81" s="31"/>
      <c r="U81" s="31"/>
      <c r="V81" s="31"/>
      <c r="W81" s="31"/>
      <c r="X81" s="31"/>
      <c r="Y81" s="31"/>
      <c r="Z81" s="35"/>
      <c r="AA81" s="35"/>
      <c r="AB81" s="32"/>
      <c r="AC81" s="32"/>
      <c r="AD81" s="32"/>
    </row>
    <row r="82" spans="1:30" ht="15" hidden="1" customHeight="1" x14ac:dyDescent="0.25">
      <c r="A82" s="159"/>
      <c r="B82" s="159"/>
      <c r="C82" s="161"/>
      <c r="D82" s="149"/>
      <c r="E82" s="149"/>
      <c r="F82" s="149"/>
      <c r="G82" s="149"/>
      <c r="H82" s="149"/>
      <c r="I82" s="149"/>
      <c r="J82" s="153"/>
      <c r="K82" s="155"/>
      <c r="L82" s="151"/>
      <c r="M82" s="33">
        <f>IF(AND(D81=$D$11,E81=$S$11),M81*$U$11,IF(AND(D81=$D$11,E81=$S$12),M81*$U$12,IF(AND(D81=$D$11,E81=$S$13),M81*$U$13,IF(AND(D81=$D$11,E81=$S$14),M81*$U$14,IF(AND(D81=$D$11,E81=$S$15),M81*$U$15,IF(AND(D81=$D$11,E81=$S$16),M81*$U$16,IF(AND(D81=$D$12,E81=$S$11),M81*$W$11,IF(AND(D81=$D$12,E81=$S$12),M81*$W$12,IF(AND(D81=$D$12,E81=$S$13),M81*$W$13,IF(AND(D81=$D$12,E81=$S$14),M81*$W$14,IF(AND(D81=$D$12,E81=$S$15),M81*$W$15,IF(AND(D81=$D$12,E81=$S$16),M81*$W$16,IF(AND(D81=$D$13,E81=$S$11),M81*$Y$11,IF(AND(D81=$D$13,E81=$S$12),M81*$Y$12,IF(AND(D81=$D$13,E81=$S$13),M81*$Y$13,IF(AND(D81=$D$13,E81=$S$14),M81*$Y$14,IF(AND(D81=$D$13,E81=$S$15),M81*$Y$15,IF(AND(D81=$D$13,E81=$S$16),M81*$Y$16,IF(AND(D81=$D$14,E81=$S$11),M81*$AA$11,IF(AND(D81=$D$14,E81=$S$12),M81*$AA$12,IF(AND(D81=$D$14,E81=$S$13),M81*$AA$13,IF(AND(D81=$D$14,E81=$S$14),M81*$AA$14,IF(AND(D81=$D$14,E81=$S$15),M81*$AA$15,IF(AND(D81=$D$14,E81=$S$16),M81*$AA$16,IF(AND(D81=$D$15,E81=$S$11),M81*$AC$11,IF(AND(D81=$D$15,E81=$S$12),M81*$AC$12,IF(AND(D81=$D$15,E81=$S$13),M81*$AC$13,IF(AND(D81=$D$15,E81=$S$14),M81*$AC$14,IF(AND(D81=$D$15,E81=$S$15),M81*$AC$15,IF(AND(D81=$D$15,E81=$S$16),M81*$AC$16,IF(AND(D81=$D$16,E81=$S$11),M81*$AE$11,IF(AND(D81=$D$16,E81=$S$12),M81*$AE$12,IF(AND(D81=$D$16,E81=$S$13),M81*$AE$13,IF(AND(D81=$D$16,E81=$S$14),M81*$AE$14,IF(AND(D81=$D$16,E81=$S$15),M81*$AE$15,IF(AND(D81=$D$16,E81=$S$16),M81*$AE$16,IF(AND(D81=$D$17,E81=$S$11),M81*$AG$11,IF(AND(D81=$D$17,E81=$S$12),M81*$AG$12,IF(AND(D81=$D$17,E81=$S$13),M81*$AG$13,IF(AND(D81=$D$17,E81=$S$14),M81*$AG$14,IF(AND(D81=$D$17,E81=$S$15),M81*$AG$15,IF(AND(D81=$D$17,E81=$S$16),M81*$AG$16,0))))))))))))))))))))))))))))))))))))))))))</f>
        <v>0</v>
      </c>
      <c r="N82" s="34">
        <f>IF(AND(D81=$D$11,E81=$S$11),N81*$U$11*K81,IF(AND(D81=$D$11,E81=$S$12),N81*$U$12*K81,IF(AND(D81=$D$11,E81=$S$13),N81*$U$13*K81,IF(AND(D81=$D$11,E81=$S$14),N81*$U$14*K81,IF(AND(D81=$D$11,E81=$S$15),N81*$U$15*K81,IF(AND(D81=$D$11,E81=$S$16),N81*$U$16*K81,IF(AND(D81=$D$12,E81=$S$11),N81*$W$11*K81,IF(AND(D81=$D$12,E81=$S$12),N81*$W$12*K81,IF(AND(D81=$D$12,E81=$S$13),N81*$W$13*K81,IF(AND(D81=$D$12,E81=$S$14),N81*$W$14*K81,IF(AND(D81=$D$12,E81=$S$15),N81*$W$15*K81,IF(AND(D81=$D$12,E81=$S$16),N81*$W$16*K81,IF(AND(D81=$D$13,E81=$S$11),N81*$Y$11*K81,IF(AND(D81=$D$13,E81=$S$12),N81*$Y$12*K81,IF(AND(D81=$D$13,E81=$S$13),N81*$Y$13*K81,IF(AND(D81=$D$13,E81=$S$14),N81*$Y$14*K81,IF(AND(D81=$D$13,E81=$S$15),N81*$Y$15*K81,IF(AND(D81=$D$13,E81=$S$16),N81*$Y$16*K81,IF(AND(D81=$D$14,E81=$S$11),N81*$AA$11*K81,IF(AND(D81=$D$14,E81=$S$12),N81*$AA$12*K81,IF(AND(D81=$D$14,E81=$S$13),N81*$AA$13*K81,IF(AND(D81=$D$14,E81=$S$14),N81*$AA$14*K81,IF(AND(D81=$D$14,E81=$S$15),N81*$AA$15*K81,IF(AND(D81=$D$14,E81=$S$16),N81*$AA$16*K81,IF(AND(D81=$D$15,E81=$S$11),N81*$AC$11*K81,IF(AND(D81=$D$15,E81=$S$12),N81*$AC$12*K81,IF(AND(D81=$D$15,E81=$S$13),N81*$AC$13*K81,IF(AND(D81=$D$15,E81=$S$14),N81*$AC$14*K81,IF(AND(D81=$DE1081=$S$15),N81*$AC$15*K81,IF(AND(D81=$D$15,E81=$S$16),N81*$AC$16*K81,IF(AND(D81=$D$16,E81=$S$11),N81*$AE$11*K81,IF(AND(D81=$D$16,E81=$S$12),N81*$AE$12*K81,IF(AND(D81=$D$16,E81=$S$13),N81*$AE$13*K81,IF(AND(D81=$D$16,E81=$S$14),N81*$AE$14*K81,IF(AND(D81=$D$16,E81=$S$15),N81*$AE$15*K81,IF(AND(D81=$D$16,E81=$S$16),N81*$AE$16*K81,IF(AND(D81=$D$17,E81=$S$11),N81*$AG$11*K81,IF(AND(D81=$D$17,E81=$S$12),N81*$AG$12*K81,IF(AND(D81=$D$17,E81=$S$13),N81*$AG$13*K81,IF(AND(D81=$D$17,E81=$S$14),N81*$AG$14*K81,IF(AND(D81=$D$17,E81=$S$15),N81*$AG$15*K81,IF(AND(D81=$D$17,E81=$S$16),N81*$AG$16*K81,0))))))))))))))))))))))))))))))))))))))))))</f>
        <v>0</v>
      </c>
      <c r="O82" s="58">
        <f>IF(AND(D81=$D$11,E81=$S$11),O81*$U$11*K81,IF(AND(D81=$D$11,E81=$S$12),O81*$U$12*K81,IF(AND(D81=$D$11,E81=$S$13),O81*$U$13*K81,IF(AND(D81=$D$11,E81=$S$14),O81*$U$14*K81,IF(AND(D81=$D$11,E81=$S$15),O81*$U$15*K81,IF(AND(D81=$D$11,E81=$S$16),O81*$U$16*K81,IF(AND(D81=$D$12,E81=$S$11),O81*$W$11*K81,IF(AND(D81=$D$12,E81=$S$12),O81*$W$12*K81,IF(AND(D81=$D$12,E81=$S$13),O81*$W$13*K81,IF(AND(D81=$D$12,E81=$S$14),O81*$W$14*K81,IF(AND(D81=$D$12,E81=$S$15),O81*$W$15*K81,IF(AND(D81=$D$12,E81=$S$16),O81*$W$16*K81,IF(AND(D81=$D$13,E81=$S$11),O81*$Y$11*K81,IF(AND(D81=$D$13,E81=$S$12),O81*$Y$12*K81,IF(AND(D81=$D$13,E81=$S$13),O81*$Y$13*K81,IF(AND(D81=$D$13,E81=$S$14),O81*$Y$14*K81,IF(AND(D81=$D$13,E81=$S$15),O81*$Y$15*K81,IF(AND(D81=$D$13,E81=$S$16),O81*$Y$16*K81,IF(AND(D81=$D$14,E81=$S$11),O81*$AA$11*K81,IF(AND(D81=$D$14,E81=$S$12),O81*$AA$12*K81,IF(AND(D81=$D$14,E81=$S$13),O81*$AA$13*K81,IF(AND(D81=$D$14,E81=$S$14),O81*$AA$14*K81,IF(AND(D81=$D$14,E81=$S$15),O81*$AA$15*K81,IF(AND(D81=$D$14,E81=$S$16),O81*$AA$16*K81,IF(AND(D81=$D$15,E81=$S$11),O81*$AC$11*K81,IF(AND(D81=$D$15,E81=$S$12),O81*$AC$12*K81,IF(AND(D81=$D$15,E81=$S$13),O81*$AC$13*K81,IF(AND(D81=$D$15,E81=$S$14),O81*$AC$14*K81,IF(AND(D81=$DE1081=$S$15),O81*$AC$15*K81,IF(AND(D81=$D$15,E81=$S$16),O81*$AC$16*K81,IF(AND(D81=$D$16,E81=$S$11),O81*$AE$11*K81,IF(AND(D81=$D$16,E81=$S$12),O81*$AE$12*K81,IF(AND(D81=$D$16,E81=$S$13),O81*$AE$13*K81,IF(AND(D81=$D$16,E81=$S$14),O81*$AE$14*K81,IF(AND(D81=$D$16,E81=$S$15),O81*$AE$15*K81,IF(AND(D81=$D$16,E81=$S$16),O81*$AE$16*K81,IF(AND(D81=$D$17,E81=$S$11),O81*$AG$11*K81,IF(AND(D81=$D$17,E81=$S$12),O81*$AG$12*K81,IF(AND(D81=$D$17,E81=$S$13),O81*$AG$13*K81,IF(AND(D81=$D$17,E81=$S$14),O81*$AG$14*K81,IF(AND(D81=$D$17,E81=$S$15),O81*$AG$15*K81,IF(AND(D81=$D$17,E81=$S$16),O81*$AG$16*K81,0))))))))))))))))))))))))))))))))))))))))))</f>
        <v>0</v>
      </c>
      <c r="P82" s="149"/>
      <c r="Q82" s="149"/>
      <c r="R82" s="151"/>
      <c r="S82" s="98"/>
      <c r="T82" s="31"/>
      <c r="U82" s="31"/>
      <c r="V82" s="31"/>
      <c r="W82" s="31"/>
      <c r="X82" s="31"/>
      <c r="Y82" s="31"/>
      <c r="Z82" s="36"/>
      <c r="AA82" s="36"/>
      <c r="AB82" s="32"/>
      <c r="AC82" s="32"/>
      <c r="AD82" s="32"/>
    </row>
    <row r="83" spans="1:30" x14ac:dyDescent="0.25">
      <c r="A83" s="158">
        <v>23</v>
      </c>
      <c r="B83" s="158"/>
      <c r="C83" s="160"/>
      <c r="D83" s="148"/>
      <c r="E83" s="148"/>
      <c r="F83" s="148"/>
      <c r="G83" s="148"/>
      <c r="H83" s="148"/>
      <c r="I83" s="148"/>
      <c r="J83" s="152"/>
      <c r="K83" s="154"/>
      <c r="L83" s="150"/>
      <c r="M83" s="95"/>
      <c r="N83" s="95"/>
      <c r="O83" s="95"/>
      <c r="P83" s="148"/>
      <c r="Q83" s="148"/>
      <c r="R83" s="150"/>
      <c r="S83" s="98"/>
      <c r="T83" s="31"/>
      <c r="U83" s="31"/>
      <c r="V83" s="31"/>
      <c r="W83" s="31"/>
      <c r="X83" s="31"/>
      <c r="Y83" s="31"/>
      <c r="Z83" s="35"/>
      <c r="AA83" s="35"/>
      <c r="AB83" s="32"/>
      <c r="AC83" s="32"/>
      <c r="AD83" s="32"/>
    </row>
    <row r="84" spans="1:30" ht="15" hidden="1" customHeight="1" x14ac:dyDescent="0.25">
      <c r="A84" s="159"/>
      <c r="B84" s="159"/>
      <c r="C84" s="161"/>
      <c r="D84" s="149"/>
      <c r="E84" s="149"/>
      <c r="F84" s="149"/>
      <c r="G84" s="149"/>
      <c r="H84" s="149"/>
      <c r="I84" s="149"/>
      <c r="J84" s="153"/>
      <c r="K84" s="155"/>
      <c r="L84" s="151"/>
      <c r="M84" s="33">
        <f>IF(AND(D83=$D$11,E83=$S$11),M83*$U$11,IF(AND(D83=$D$11,E83=$S$12),M83*$U$12,IF(AND(D83=$D$11,E83=$S$13),M83*$U$13,IF(AND(D83=$D$11,E83=$S$14),M83*$U$14,IF(AND(D83=$D$11,E83=$S$15),M83*$U$15,IF(AND(D83=$D$11,E83=$S$16),M83*$U$16,IF(AND(D83=$D$12,E83=$S$11),M83*$W$11,IF(AND(D83=$D$12,E83=$S$12),M83*$W$12,IF(AND(D83=$D$12,E83=$S$13),M83*$W$13,IF(AND(D83=$D$12,E83=$S$14),M83*$W$14,IF(AND(D83=$D$12,E83=$S$15),M83*$W$15,IF(AND(D83=$D$12,E83=$S$16),M83*$W$16,IF(AND(D83=$D$13,E83=$S$11),M83*$Y$11,IF(AND(D83=$D$13,E83=$S$12),M83*$Y$12,IF(AND(D83=$D$13,E83=$S$13),M83*$Y$13,IF(AND(D83=$D$13,E83=$S$14),M83*$Y$14,IF(AND(D83=$D$13,E83=$S$15),M83*$Y$15,IF(AND(D83=$D$13,E83=$S$16),M83*$Y$16,IF(AND(D83=$D$14,E83=$S$11),M83*$AA$11,IF(AND(D83=$D$14,E83=$S$12),M83*$AA$12,IF(AND(D83=$D$14,E83=$S$13),M83*$AA$13,IF(AND(D83=$D$14,E83=$S$14),M83*$AA$14,IF(AND(D83=$D$14,E83=$S$15),M83*$AA$15,IF(AND(D83=$D$14,E83=$S$16),M83*$AA$16,IF(AND(D83=$D$15,E83=$S$11),M83*$AC$11,IF(AND(D83=$D$15,E83=$S$12),M83*$AC$12,IF(AND(D83=$D$15,E83=$S$13),M83*$AC$13,IF(AND(D83=$D$15,E83=$S$14),M83*$AC$14,IF(AND(D83=$D$15,E83=$S$15),M83*$AC$15,IF(AND(D83=$D$15,E83=$S$16),M83*$AC$16,IF(AND(D83=$D$16,E83=$S$11),M83*$AE$11,IF(AND(D83=$D$16,E83=$S$12),M83*$AE$12,IF(AND(D83=$D$16,E83=$S$13),M83*$AE$13,IF(AND(D83=$D$16,E83=$S$14),M83*$AE$14,IF(AND(D83=$D$16,E83=$S$15),M83*$AE$15,IF(AND(D83=$D$16,E83=$S$16),M83*$AE$16,IF(AND(D83=$D$17,E83=$S$11),M83*$AG$11,IF(AND(D83=$D$17,E83=$S$12),M83*$AG$12,IF(AND(D83=$D$17,E83=$S$13),M83*$AG$13,IF(AND(D83=$D$17,E83=$S$14),M83*$AG$14,IF(AND(D83=$D$17,E83=$S$15),M83*$AG$15,IF(AND(D83=$D$17,E83=$S$16),M83*$AG$16,0))))))))))))))))))))))))))))))))))))))))))</f>
        <v>0</v>
      </c>
      <c r="N84" s="34">
        <f>IF(AND(D83=$D$11,E83=$S$11),N83*$U$11*K83,IF(AND(D83=$D$11,E83=$S$12),N83*$U$12*K83,IF(AND(D83=$D$11,E83=$S$13),N83*$U$13*K83,IF(AND(D83=$D$11,E83=$S$14),N83*$U$14*K83,IF(AND(D83=$D$11,E83=$S$15),N83*$U$15*K83,IF(AND(D83=$D$11,E83=$S$16),N83*$U$16*K83,IF(AND(D83=$D$12,E83=$S$11),N83*$W$11*K83,IF(AND(D83=$D$12,E83=$S$12),N83*$W$12*K83,IF(AND(D83=$D$12,E83=$S$13),N83*$W$13*K83,IF(AND(D83=$D$12,E83=$S$14),N83*$W$14*K83,IF(AND(D83=$D$12,E83=$S$15),N83*$W$15*K83,IF(AND(D83=$D$12,E83=$S$16),N83*$W$16*K83,IF(AND(D83=$D$13,E83=$S$11),N83*$Y$11*K83,IF(AND(D83=$D$13,E83=$S$12),N83*$Y$12*K83,IF(AND(D83=$D$13,E83=$S$13),N83*$Y$13*K83,IF(AND(D83=$D$13,E83=$S$14),N83*$Y$14*K83,IF(AND(D83=$D$13,E83=$S$15),N83*$Y$15*K83,IF(AND(D83=$D$13,E83=$S$16),N83*$Y$16*K83,IF(AND(D83=$D$14,E83=$S$11),N83*$AA$11*K83,IF(AND(D83=$D$14,E83=$S$12),N83*$AA$12*K83,IF(AND(D83=$D$14,E83=$S$13),N83*$AA$13*K83,IF(AND(D83=$D$14,E83=$S$14),N83*$AA$14*K83,IF(AND(D83=$D$14,E83=$S$15),N83*$AA$15*K83,IF(AND(D83=$D$14,E83=$S$16),N83*$AA$16*K83,IF(AND(D83=$D$15,E83=$S$11),N83*$AC$11*K83,IF(AND(D83=$D$15,E83=$S$12),N83*$AC$12*K83,IF(AND(D83=$D$15,E83=$S$13),N83*$AC$13*K83,IF(AND(D83=$D$15,E83=$S$14),N83*$AC$14*K83,IF(AND(D83=$DE1083=$S$15),N83*$AC$15*K83,IF(AND(D83=$D$15,E83=$S$16),N83*$AC$16*K83,IF(AND(D83=$D$16,E83=$S$11),N83*$AE$11*K83,IF(AND(D83=$D$16,E83=$S$12),N83*$AE$12*K83,IF(AND(D83=$D$16,E83=$S$13),N83*$AE$13*K83,IF(AND(D83=$D$16,E83=$S$14),N83*$AE$14*K83,IF(AND(D83=$D$16,E83=$S$15),N83*$AE$15*K83,IF(AND(D83=$D$16,E83=$S$16),N83*$AE$16*K83,IF(AND(D83=$D$17,E83=$S$11),N83*$AG$11*K83,IF(AND(D83=$D$17,E83=$S$12),N83*$AG$12*K83,IF(AND(D83=$D$17,E83=$S$13),N83*$AG$13*K83,IF(AND(D83=$D$17,E83=$S$14),N83*$AG$14*K83,IF(AND(D83=$D$17,E83=$S$15),N83*$AG$15*K83,IF(AND(D83=$D$17,E83=$S$16),N83*$AG$16*K83,0))))))))))))))))))))))))))))))))))))))))))</f>
        <v>0</v>
      </c>
      <c r="O84" s="58">
        <f>IF(AND(D83=$D$11,E83=$S$11),O83*$U$11*K83,IF(AND(D83=$D$11,E83=$S$12),O83*$U$12*K83,IF(AND(D83=$D$11,E83=$S$13),O83*$U$13*K83,IF(AND(D83=$D$11,E83=$S$14),O83*$U$14*K83,IF(AND(D83=$D$11,E83=$S$15),O83*$U$15*K83,IF(AND(D83=$D$11,E83=$S$16),O83*$U$16*K83,IF(AND(D83=$D$12,E83=$S$11),O83*$W$11*K83,IF(AND(D83=$D$12,E83=$S$12),O83*$W$12*K83,IF(AND(D83=$D$12,E83=$S$13),O83*$W$13*K83,IF(AND(D83=$D$12,E83=$S$14),O83*$W$14*K83,IF(AND(D83=$D$12,E83=$S$15),O83*$W$15*K83,IF(AND(D83=$D$12,E83=$S$16),O83*$W$16*K83,IF(AND(D83=$D$13,E83=$S$11),O83*$Y$11*K83,IF(AND(D83=$D$13,E83=$S$12),O83*$Y$12*K83,IF(AND(D83=$D$13,E83=$S$13),O83*$Y$13*K83,IF(AND(D83=$D$13,E83=$S$14),O83*$Y$14*K83,IF(AND(D83=$D$13,E83=$S$15),O83*$Y$15*K83,IF(AND(D83=$D$13,E83=$S$16),O83*$Y$16*K83,IF(AND(D83=$D$14,E83=$S$11),O83*$AA$11*K83,IF(AND(D83=$D$14,E83=$S$12),O83*$AA$12*K83,IF(AND(D83=$D$14,E83=$S$13),O83*$AA$13*K83,IF(AND(D83=$D$14,E83=$S$14),O83*$AA$14*K83,IF(AND(D83=$D$14,E83=$S$15),O83*$AA$15*K83,IF(AND(D83=$D$14,E83=$S$16),O83*$AA$16*K83,IF(AND(D83=$D$15,E83=$S$11),O83*$AC$11*K83,IF(AND(D83=$D$15,E83=$S$12),O83*$AC$12*K83,IF(AND(D83=$D$15,E83=$S$13),O83*$AC$13*K83,IF(AND(D83=$D$15,E83=$S$14),O83*$AC$14*K83,IF(AND(D83=$DE1083=$S$15),O83*$AC$15*K83,IF(AND(D83=$D$15,E83=$S$16),O83*$AC$16*K83,IF(AND(D83=$D$16,E83=$S$11),O83*$AE$11*K83,IF(AND(D83=$D$16,E83=$S$12),O83*$AE$12*K83,IF(AND(D83=$D$16,E83=$S$13),O83*$AE$13*K83,IF(AND(D83=$D$16,E83=$S$14),O83*$AE$14*K83,IF(AND(D83=$D$16,E83=$S$15),O83*$AE$15*K83,IF(AND(D83=$D$16,E83=$S$16),O83*$AE$16*K83,IF(AND(D83=$D$17,E83=$S$11),O83*$AG$11*K83,IF(AND(D83=$D$17,E83=$S$12),O83*$AG$12*K83,IF(AND(D83=$D$17,E83=$S$13),O83*$AG$13*K83,IF(AND(D83=$D$17,E83=$S$14),O83*$AG$14*K83,IF(AND(D83=$D$17,E83=$S$15),O83*$AG$15*K83,IF(AND(D83=$D$17,E83=$S$16),O83*$AG$16*K83,0))))))))))))))))))))))))))))))))))))))))))</f>
        <v>0</v>
      </c>
      <c r="P84" s="149"/>
      <c r="Q84" s="149"/>
      <c r="R84" s="151"/>
      <c r="S84" s="98"/>
      <c r="T84" s="31"/>
      <c r="U84" s="31"/>
      <c r="V84" s="31"/>
      <c r="W84" s="31"/>
      <c r="X84" s="31"/>
      <c r="Y84" s="31"/>
      <c r="Z84" s="36"/>
      <c r="AA84" s="36"/>
      <c r="AB84" s="32"/>
      <c r="AC84" s="32"/>
      <c r="AD84" s="32"/>
    </row>
    <row r="85" spans="1:30" x14ac:dyDescent="0.25">
      <c r="A85" s="158">
        <v>24</v>
      </c>
      <c r="B85" s="158"/>
      <c r="C85" s="160"/>
      <c r="D85" s="148"/>
      <c r="E85" s="148"/>
      <c r="F85" s="148"/>
      <c r="G85" s="148"/>
      <c r="H85" s="148"/>
      <c r="I85" s="148"/>
      <c r="J85" s="152"/>
      <c r="K85" s="154"/>
      <c r="L85" s="150"/>
      <c r="M85" s="95"/>
      <c r="N85" s="95"/>
      <c r="O85" s="95"/>
      <c r="P85" s="148"/>
      <c r="Q85" s="148"/>
      <c r="R85" s="150"/>
      <c r="S85" s="98"/>
      <c r="T85" s="31"/>
      <c r="U85" s="31"/>
      <c r="V85" s="31"/>
      <c r="W85" s="31"/>
      <c r="X85" s="31"/>
      <c r="Y85" s="31"/>
      <c r="Z85" s="35"/>
      <c r="AA85" s="35"/>
      <c r="AB85" s="32"/>
      <c r="AC85" s="32"/>
      <c r="AD85" s="32"/>
    </row>
    <row r="86" spans="1:30" ht="15" hidden="1" customHeight="1" x14ac:dyDescent="0.25">
      <c r="A86" s="159"/>
      <c r="B86" s="159"/>
      <c r="C86" s="161"/>
      <c r="D86" s="149"/>
      <c r="E86" s="149"/>
      <c r="F86" s="149"/>
      <c r="G86" s="149"/>
      <c r="H86" s="149"/>
      <c r="I86" s="149"/>
      <c r="J86" s="153"/>
      <c r="K86" s="155"/>
      <c r="L86" s="151"/>
      <c r="M86" s="33">
        <f>IF(AND(D85=$D$11,E85=$S$11),M85*$U$11,IF(AND(D85=$D$11,E85=$S$12),M85*$U$12,IF(AND(D85=$D$11,E85=$S$13),M85*$U$13,IF(AND(D85=$D$11,E85=$S$14),M85*$U$14,IF(AND(D85=$D$11,E85=$S$15),M85*$U$15,IF(AND(D85=$D$11,E85=$S$16),M85*$U$16,IF(AND(D85=$D$12,E85=$S$11),M85*$W$11,IF(AND(D85=$D$12,E85=$S$12),M85*$W$12,IF(AND(D85=$D$12,E85=$S$13),M85*$W$13,IF(AND(D85=$D$12,E85=$S$14),M85*$W$14,IF(AND(D85=$D$12,E85=$S$15),M85*$W$15,IF(AND(D85=$D$12,E85=$S$16),M85*$W$16,IF(AND(D85=$D$13,E85=$S$11),M85*$Y$11,IF(AND(D85=$D$13,E85=$S$12),M85*$Y$12,IF(AND(D85=$D$13,E85=$S$13),M85*$Y$13,IF(AND(D85=$D$13,E85=$S$14),M85*$Y$14,IF(AND(D85=$D$13,E85=$S$15),M85*$Y$15,IF(AND(D85=$D$13,E85=$S$16),M85*$Y$16,IF(AND(D85=$D$14,E85=$S$11),M85*$AA$11,IF(AND(D85=$D$14,E85=$S$12),M85*$AA$12,IF(AND(D85=$D$14,E85=$S$13),M85*$AA$13,IF(AND(D85=$D$14,E85=$S$14),M85*$AA$14,IF(AND(D85=$D$14,E85=$S$15),M85*$AA$15,IF(AND(D85=$D$14,E85=$S$16),M85*$AA$16,IF(AND(D85=$D$15,E85=$S$11),M85*$AC$11,IF(AND(D85=$D$15,E85=$S$12),M85*$AC$12,IF(AND(D85=$D$15,E85=$S$13),M85*$AC$13,IF(AND(D85=$D$15,E85=$S$14),M85*$AC$14,IF(AND(D85=$D$15,E85=$S$15),M85*$AC$15,IF(AND(D85=$D$15,E85=$S$16),M85*$AC$16,IF(AND(D85=$D$16,E85=$S$11),M85*$AE$11,IF(AND(D85=$D$16,E85=$S$12),M85*$AE$12,IF(AND(D85=$D$16,E85=$S$13),M85*$AE$13,IF(AND(D85=$D$16,E85=$S$14),M85*$AE$14,IF(AND(D85=$D$16,E85=$S$15),M85*$AE$15,IF(AND(D85=$D$16,E85=$S$16),M85*$AE$16,IF(AND(D85=$D$17,E85=$S$11),M85*$AG$11,IF(AND(D85=$D$17,E85=$S$12),M85*$AG$12,IF(AND(D85=$D$17,E85=$S$13),M85*$AG$13,IF(AND(D85=$D$17,E85=$S$14),M85*$AG$14,IF(AND(D85=$D$17,E85=$S$15),M85*$AG$15,IF(AND(D85=$D$17,E85=$S$16),M85*$AG$16,0))))))))))))))))))))))))))))))))))))))))))</f>
        <v>0</v>
      </c>
      <c r="N86" s="34">
        <f>IF(AND(D85=$D$11,E85=$S$11),N85*$U$11*K85,IF(AND(D85=$D$11,E85=$S$12),N85*$U$12*K85,IF(AND(D85=$D$11,E85=$S$13),N85*$U$13*K85,IF(AND(D85=$D$11,E85=$S$14),N85*$U$14*K85,IF(AND(D85=$D$11,E85=$S$15),N85*$U$15*K85,IF(AND(D85=$D$11,E85=$S$16),N85*$U$16*K85,IF(AND(D85=$D$12,E85=$S$11),N85*$W$11*K85,IF(AND(D85=$D$12,E85=$S$12),N85*$W$12*K85,IF(AND(D85=$D$12,E85=$S$13),N85*$W$13*K85,IF(AND(D85=$D$12,E85=$S$14),N85*$W$14*K85,IF(AND(D85=$D$12,E85=$S$15),N85*$W$15*K85,IF(AND(D85=$D$12,E85=$S$16),N85*$W$16*K85,IF(AND(D85=$D$13,E85=$S$11),N85*$Y$11*K85,IF(AND(D85=$D$13,E85=$S$12),N85*$Y$12*K85,IF(AND(D85=$D$13,E85=$S$13),N85*$Y$13*K85,IF(AND(D85=$D$13,E85=$S$14),N85*$Y$14*K85,IF(AND(D85=$D$13,E85=$S$15),N85*$Y$15*K85,IF(AND(D85=$D$13,E85=$S$16),N85*$Y$16*K85,IF(AND(D85=$D$14,E85=$S$11),N85*$AA$11*K85,IF(AND(D85=$D$14,E85=$S$12),N85*$AA$12*K85,IF(AND(D85=$D$14,E85=$S$13),N85*$AA$13*K85,IF(AND(D85=$D$14,E85=$S$14),N85*$AA$14*K85,IF(AND(D85=$D$14,E85=$S$15),N85*$AA$15*K85,IF(AND(D85=$D$14,E85=$S$16),N85*$AA$16*K85,IF(AND(D85=$D$15,E85=$S$11),N85*$AC$11*K85,IF(AND(D85=$D$15,E85=$S$12),N85*$AC$12*K85,IF(AND(D85=$D$15,E85=$S$13),N85*$AC$13*K85,IF(AND(D85=$D$15,E85=$S$14),N85*$AC$14*K85,IF(AND(D85=$DE1085=$S$15),N85*$AC$15*K85,IF(AND(D85=$D$15,E85=$S$16),N85*$AC$16*K85,IF(AND(D85=$D$16,E85=$S$11),N85*$AE$11*K85,IF(AND(D85=$D$16,E85=$S$12),N85*$AE$12*K85,IF(AND(D85=$D$16,E85=$S$13),N85*$AE$13*K85,IF(AND(D85=$D$16,E85=$S$14),N85*$AE$14*K85,IF(AND(D85=$D$16,E85=$S$15),N85*$AE$15*K85,IF(AND(D85=$D$16,E85=$S$16),N85*$AE$16*K85,IF(AND(D85=$D$17,E85=$S$11),N85*$AG$11*K85,IF(AND(D85=$D$17,E85=$S$12),N85*$AG$12*K85,IF(AND(D85=$D$17,E85=$S$13),N85*$AG$13*K85,IF(AND(D85=$D$17,E85=$S$14),N85*$AG$14*K85,IF(AND(D85=$D$17,E85=$S$15),N85*$AG$15*K85,IF(AND(D85=$D$17,E85=$S$16),N85*$AG$16*K85,0))))))))))))))))))))))))))))))))))))))))))</f>
        <v>0</v>
      </c>
      <c r="O86" s="58">
        <f>IF(AND(D85=$D$11,E85=$S$11),O85*$U$11*K85,IF(AND(D85=$D$11,E85=$S$12),O85*$U$12*K85,IF(AND(D85=$D$11,E85=$S$13),O85*$U$13*K85,IF(AND(D85=$D$11,E85=$S$14),O85*$U$14*K85,IF(AND(D85=$D$11,E85=$S$15),O85*$U$15*K85,IF(AND(D85=$D$11,E85=$S$16),O85*$U$16*K85,IF(AND(D85=$D$12,E85=$S$11),O85*$W$11*K85,IF(AND(D85=$D$12,E85=$S$12),O85*$W$12*K85,IF(AND(D85=$D$12,E85=$S$13),O85*$W$13*K85,IF(AND(D85=$D$12,E85=$S$14),O85*$W$14*K85,IF(AND(D85=$D$12,E85=$S$15),O85*$W$15*K85,IF(AND(D85=$D$12,E85=$S$16),O85*$W$16*K85,IF(AND(D85=$D$13,E85=$S$11),O85*$Y$11*K85,IF(AND(D85=$D$13,E85=$S$12),O85*$Y$12*K85,IF(AND(D85=$D$13,E85=$S$13),O85*$Y$13*K85,IF(AND(D85=$D$13,E85=$S$14),O85*$Y$14*K85,IF(AND(D85=$D$13,E85=$S$15),O85*$Y$15*K85,IF(AND(D85=$D$13,E85=$S$16),O85*$Y$16*K85,IF(AND(D85=$D$14,E85=$S$11),O85*$AA$11*K85,IF(AND(D85=$D$14,E85=$S$12),O85*$AA$12*K85,IF(AND(D85=$D$14,E85=$S$13),O85*$AA$13*K85,IF(AND(D85=$D$14,E85=$S$14),O85*$AA$14*K85,IF(AND(D85=$D$14,E85=$S$15),O85*$AA$15*K85,IF(AND(D85=$D$14,E85=$S$16),O85*$AA$16*K85,IF(AND(D85=$D$15,E85=$S$11),O85*$AC$11*K85,IF(AND(D85=$D$15,E85=$S$12),O85*$AC$12*K85,IF(AND(D85=$D$15,E85=$S$13),O85*$AC$13*K85,IF(AND(D85=$D$15,E85=$S$14),O85*$AC$14*K85,IF(AND(D85=$DE1085=$S$15),O85*$AC$15*K85,IF(AND(D85=$D$15,E85=$S$16),O85*$AC$16*K85,IF(AND(D85=$D$16,E85=$S$11),O85*$AE$11*K85,IF(AND(D85=$D$16,E85=$S$12),O85*$AE$12*K85,IF(AND(D85=$D$16,E85=$S$13),O85*$AE$13*K85,IF(AND(D85=$D$16,E85=$S$14),O85*$AE$14*K85,IF(AND(D85=$D$16,E85=$S$15),O85*$AE$15*K85,IF(AND(D85=$D$16,E85=$S$16),O85*$AE$16*K85,IF(AND(D85=$D$17,E85=$S$11),O85*$AG$11*K85,IF(AND(D85=$D$17,E85=$S$12),O85*$AG$12*K85,IF(AND(D85=$D$17,E85=$S$13),O85*$AG$13*K85,IF(AND(D85=$D$17,E85=$S$14),O85*$AG$14*K85,IF(AND(D85=$D$17,E85=$S$15),O85*$AG$15*K85,IF(AND(D85=$D$17,E85=$S$16),O85*$AG$16*K85,0))))))))))))))))))))))))))))))))))))))))))</f>
        <v>0</v>
      </c>
      <c r="P86" s="149"/>
      <c r="Q86" s="149"/>
      <c r="R86" s="151"/>
      <c r="S86" s="98"/>
      <c r="T86" s="31"/>
      <c r="U86" s="31"/>
      <c r="V86" s="31"/>
      <c r="W86" s="31"/>
      <c r="X86" s="31"/>
      <c r="Y86" s="31"/>
      <c r="Z86" s="36"/>
      <c r="AA86" s="36"/>
      <c r="AB86" s="32"/>
      <c r="AC86" s="32"/>
      <c r="AD86" s="32"/>
    </row>
    <row r="87" spans="1:30" x14ac:dyDescent="0.25">
      <c r="A87" s="158">
        <v>25</v>
      </c>
      <c r="B87" s="158"/>
      <c r="C87" s="160"/>
      <c r="D87" s="148"/>
      <c r="E87" s="148"/>
      <c r="F87" s="148"/>
      <c r="G87" s="148"/>
      <c r="H87" s="148"/>
      <c r="I87" s="148"/>
      <c r="J87" s="152"/>
      <c r="K87" s="154"/>
      <c r="L87" s="150"/>
      <c r="M87" s="95"/>
      <c r="N87" s="95"/>
      <c r="O87" s="95"/>
      <c r="P87" s="148"/>
      <c r="Q87" s="148"/>
      <c r="R87" s="150"/>
      <c r="S87" s="98"/>
      <c r="T87" s="31"/>
      <c r="U87" s="31"/>
      <c r="V87" s="31"/>
      <c r="W87" s="31"/>
      <c r="X87" s="31"/>
      <c r="Y87" s="31"/>
      <c r="Z87" s="35"/>
      <c r="AA87" s="35"/>
      <c r="AB87" s="32"/>
      <c r="AC87" s="32"/>
      <c r="AD87" s="32"/>
    </row>
    <row r="88" spans="1:30" ht="15" hidden="1" customHeight="1" x14ac:dyDescent="0.25">
      <c r="A88" s="159"/>
      <c r="B88" s="159"/>
      <c r="C88" s="161"/>
      <c r="D88" s="149"/>
      <c r="E88" s="149"/>
      <c r="F88" s="149"/>
      <c r="G88" s="149"/>
      <c r="H88" s="149"/>
      <c r="I88" s="149"/>
      <c r="J88" s="153"/>
      <c r="K88" s="155"/>
      <c r="L88" s="151"/>
      <c r="M88" s="33">
        <f>IF(AND(D87=$D$11,E87=$S$11),M87*$U$11,IF(AND(D87=$D$11,E87=$S$12),M87*$U$12,IF(AND(D87=$D$11,E87=$S$13),M87*$U$13,IF(AND(D87=$D$11,E87=$S$14),M87*$U$14,IF(AND(D87=$D$11,E87=$S$15),M87*$U$15,IF(AND(D87=$D$11,E87=$S$16),M87*$U$16,IF(AND(D87=$D$12,E87=$S$11),M87*$W$11,IF(AND(D87=$D$12,E87=$S$12),M87*$W$12,IF(AND(D87=$D$12,E87=$S$13),M87*$W$13,IF(AND(D87=$D$12,E87=$S$14),M87*$W$14,IF(AND(D87=$D$12,E87=$S$15),M87*$W$15,IF(AND(D87=$D$12,E87=$S$16),M87*$W$16,IF(AND(D87=$D$13,E87=$S$11),M87*$Y$11,IF(AND(D87=$D$13,E87=$S$12),M87*$Y$12,IF(AND(D87=$D$13,E87=$S$13),M87*$Y$13,IF(AND(D87=$D$13,E87=$S$14),M87*$Y$14,IF(AND(D87=$D$13,E87=$S$15),M87*$Y$15,IF(AND(D87=$D$13,E87=$S$16),M87*$Y$16,IF(AND(D87=$D$14,E87=$S$11),M87*$AA$11,IF(AND(D87=$D$14,E87=$S$12),M87*$AA$12,IF(AND(D87=$D$14,E87=$S$13),M87*$AA$13,IF(AND(D87=$D$14,E87=$S$14),M87*$AA$14,IF(AND(D87=$D$14,E87=$S$15),M87*$AA$15,IF(AND(D87=$D$14,E87=$S$16),M87*$AA$16,IF(AND(D87=$D$15,E87=$S$11),M87*$AC$11,IF(AND(D87=$D$15,E87=$S$12),M87*$AC$12,IF(AND(D87=$D$15,E87=$S$13),M87*$AC$13,IF(AND(D87=$D$15,E87=$S$14),M87*$AC$14,IF(AND(D87=$D$15,E87=$S$15),M87*$AC$15,IF(AND(D87=$D$15,E87=$S$16),M87*$AC$16,IF(AND(D87=$D$16,E87=$S$11),M87*$AE$11,IF(AND(D87=$D$16,E87=$S$12),M87*$AE$12,IF(AND(D87=$D$16,E87=$S$13),M87*$AE$13,IF(AND(D87=$D$16,E87=$S$14),M87*$AE$14,IF(AND(D87=$D$16,E87=$S$15),M87*$AE$15,IF(AND(D87=$D$16,E87=$S$16),M87*$AE$16,IF(AND(D87=$D$17,E87=$S$11),M87*$AG$11,IF(AND(D87=$D$17,E87=$S$12),M87*$AG$12,IF(AND(D87=$D$17,E87=$S$13),M87*$AG$13,IF(AND(D87=$D$17,E87=$S$14),M87*$AG$14,IF(AND(D87=$D$17,E87=$S$15),M87*$AG$15,IF(AND(D87=$D$17,E87=$S$16),M87*$AG$16,0))))))))))))))))))))))))))))))))))))))))))</f>
        <v>0</v>
      </c>
      <c r="N88" s="34">
        <f>IF(AND(D87=$D$11,E87=$S$11),N87*$U$11*K87,IF(AND(D87=$D$11,E87=$S$12),N87*$U$12*K87,IF(AND(D87=$D$11,E87=$S$13),N87*$U$13*K87,IF(AND(D87=$D$11,E87=$S$14),N87*$U$14*K87,IF(AND(D87=$D$11,E87=$S$15),N87*$U$15*K87,IF(AND(D87=$D$11,E87=$S$16),N87*$U$16*K87,IF(AND(D87=$D$12,E87=$S$11),N87*$W$11*K87,IF(AND(D87=$D$12,E87=$S$12),N87*$W$12*K87,IF(AND(D87=$D$12,E87=$S$13),N87*$W$13*K87,IF(AND(D87=$D$12,E87=$S$14),N87*$W$14*K87,IF(AND(D87=$D$12,E87=$S$15),N87*$W$15*K87,IF(AND(D87=$D$12,E87=$S$16),N87*$W$16*K87,IF(AND(D87=$D$13,E87=$S$11),N87*$Y$11*K87,IF(AND(D87=$D$13,E87=$S$12),N87*$Y$12*K87,IF(AND(D87=$D$13,E87=$S$13),N87*$Y$13*K87,IF(AND(D87=$D$13,E87=$S$14),N87*$Y$14*K87,IF(AND(D87=$D$13,E87=$S$15),N87*$Y$15*K87,IF(AND(D87=$D$13,E87=$S$16),N87*$Y$16*K87,IF(AND(D87=$D$14,E87=$S$11),N87*$AA$11*K87,IF(AND(D87=$D$14,E87=$S$12),N87*$AA$12*K87,IF(AND(D87=$D$14,E87=$S$13),N87*$AA$13*K87,IF(AND(D87=$D$14,E87=$S$14),N87*$AA$14*K87,IF(AND(D87=$D$14,E87=$S$15),N87*$AA$15*K87,IF(AND(D87=$D$14,E87=$S$16),N87*$AA$16*K87,IF(AND(D87=$D$15,E87=$S$11),N87*$AC$11*K87,IF(AND(D87=$D$15,E87=$S$12),N87*$AC$12*K87,IF(AND(D87=$D$15,E87=$S$13),N87*$AC$13*K87,IF(AND(D87=$D$15,E87=$S$14),N87*$AC$14*K87,IF(AND(D87=$DE1087=$S$15),N87*$AC$15*K87,IF(AND(D87=$D$15,E87=$S$16),N87*$AC$16*K87,IF(AND(D87=$D$16,E87=$S$11),N87*$AE$11*K87,IF(AND(D87=$D$16,E87=$S$12),N87*$AE$12*K87,IF(AND(D87=$D$16,E87=$S$13),N87*$AE$13*K87,IF(AND(D87=$D$16,E87=$S$14),N87*$AE$14*K87,IF(AND(D87=$D$16,E87=$S$15),N87*$AE$15*K87,IF(AND(D87=$D$16,E87=$S$16),N87*$AE$16*K87,IF(AND(D87=$D$17,E87=$S$11),N87*$AG$11*K87,IF(AND(D87=$D$17,E87=$S$12),N87*$AG$12*K87,IF(AND(D87=$D$17,E87=$S$13),N87*$AG$13*K87,IF(AND(D87=$D$17,E87=$S$14),N87*$AG$14*K87,IF(AND(D87=$D$17,E87=$S$15),N87*$AG$15*K87,IF(AND(D87=$D$17,E87=$S$16),N87*$AG$16*K87,0))))))))))))))))))))))))))))))))))))))))))</f>
        <v>0</v>
      </c>
      <c r="O88" s="58">
        <f>IF(AND(D87=$D$11,E87=$S$11),O87*$U$11*K87,IF(AND(D87=$D$11,E87=$S$12),O87*$U$12*K87,IF(AND(D87=$D$11,E87=$S$13),O87*$U$13*K87,IF(AND(D87=$D$11,E87=$S$14),O87*$U$14*K87,IF(AND(D87=$D$11,E87=$S$15),O87*$U$15*K87,IF(AND(D87=$D$11,E87=$S$16),O87*$U$16*K87,IF(AND(D87=$D$12,E87=$S$11),O87*$W$11*K87,IF(AND(D87=$D$12,E87=$S$12),O87*$W$12*K87,IF(AND(D87=$D$12,E87=$S$13),O87*$W$13*K87,IF(AND(D87=$D$12,E87=$S$14),O87*$W$14*K87,IF(AND(D87=$D$12,E87=$S$15),O87*$W$15*K87,IF(AND(D87=$D$12,E87=$S$16),O87*$W$16*K87,IF(AND(D87=$D$13,E87=$S$11),O87*$Y$11*K87,IF(AND(D87=$D$13,E87=$S$12),O87*$Y$12*K87,IF(AND(D87=$D$13,E87=$S$13),O87*$Y$13*K87,IF(AND(D87=$D$13,E87=$S$14),O87*$Y$14*K87,IF(AND(D87=$D$13,E87=$S$15),O87*$Y$15*K87,IF(AND(D87=$D$13,E87=$S$16),O87*$Y$16*K87,IF(AND(D87=$D$14,E87=$S$11),O87*$AA$11*K87,IF(AND(D87=$D$14,E87=$S$12),O87*$AA$12*K87,IF(AND(D87=$D$14,E87=$S$13),O87*$AA$13*K87,IF(AND(D87=$D$14,E87=$S$14),O87*$AA$14*K87,IF(AND(D87=$D$14,E87=$S$15),O87*$AA$15*K87,IF(AND(D87=$D$14,E87=$S$16),O87*$AA$16*K87,IF(AND(D87=$D$15,E87=$S$11),O87*$AC$11*K87,IF(AND(D87=$D$15,E87=$S$12),O87*$AC$12*K87,IF(AND(D87=$D$15,E87=$S$13),O87*$AC$13*K87,IF(AND(D87=$D$15,E87=$S$14),O87*$AC$14*K87,IF(AND(D87=$DE1087=$S$15),O87*$AC$15*K87,IF(AND(D87=$D$15,E87=$S$16),O87*$AC$16*K87,IF(AND(D87=$D$16,E87=$S$11),O87*$AE$11*K87,IF(AND(D87=$D$16,E87=$S$12),O87*$AE$12*K87,IF(AND(D87=$D$16,E87=$S$13),O87*$AE$13*K87,IF(AND(D87=$D$16,E87=$S$14),O87*$AE$14*K87,IF(AND(D87=$D$16,E87=$S$15),O87*$AE$15*K87,IF(AND(D87=$D$16,E87=$S$16),O87*$AE$16*K87,IF(AND(D87=$D$17,E87=$S$11),O87*$AG$11*K87,IF(AND(D87=$D$17,E87=$S$12),O87*$AG$12*K87,IF(AND(D87=$D$17,E87=$S$13),O87*$AG$13*K87,IF(AND(D87=$D$17,E87=$S$14),O87*$AG$14*K87,IF(AND(D87=$D$17,E87=$S$15),O87*$AG$15*K87,IF(AND(D87=$D$17,E87=$S$16),O87*$AG$16*K87,0))))))))))))))))))))))))))))))))))))))))))</f>
        <v>0</v>
      </c>
      <c r="P88" s="149"/>
      <c r="Q88" s="149"/>
      <c r="R88" s="151"/>
      <c r="S88" s="98"/>
      <c r="T88" s="31"/>
      <c r="U88" s="31"/>
      <c r="V88" s="31"/>
      <c r="W88" s="31"/>
      <c r="X88" s="31"/>
      <c r="Y88" s="31"/>
      <c r="Z88" s="36"/>
      <c r="AA88" s="36"/>
      <c r="AB88" s="32"/>
      <c r="AC88" s="32"/>
      <c r="AD88" s="32"/>
    </row>
    <row r="89" spans="1:30" x14ac:dyDescent="0.25">
      <c r="A89" s="158">
        <v>26</v>
      </c>
      <c r="B89" s="158"/>
      <c r="C89" s="160"/>
      <c r="D89" s="148"/>
      <c r="E89" s="148"/>
      <c r="F89" s="148"/>
      <c r="G89" s="148"/>
      <c r="H89" s="148"/>
      <c r="I89" s="148"/>
      <c r="J89" s="152"/>
      <c r="K89" s="154"/>
      <c r="L89" s="150"/>
      <c r="M89" s="95"/>
      <c r="N89" s="95"/>
      <c r="O89" s="95"/>
      <c r="P89" s="148"/>
      <c r="Q89" s="148"/>
      <c r="R89" s="150"/>
      <c r="S89" s="98"/>
      <c r="T89" s="31"/>
      <c r="U89" s="31"/>
      <c r="V89" s="31"/>
      <c r="W89" s="31"/>
      <c r="X89" s="31"/>
      <c r="Y89" s="31"/>
      <c r="Z89" s="35"/>
      <c r="AA89" s="35"/>
      <c r="AB89" s="32"/>
      <c r="AC89" s="32"/>
      <c r="AD89" s="32"/>
    </row>
    <row r="90" spans="1:30" ht="15" hidden="1" customHeight="1" x14ac:dyDescent="0.25">
      <c r="A90" s="159"/>
      <c r="B90" s="159"/>
      <c r="C90" s="161"/>
      <c r="D90" s="149"/>
      <c r="E90" s="149"/>
      <c r="F90" s="149"/>
      <c r="G90" s="149"/>
      <c r="H90" s="149"/>
      <c r="I90" s="149"/>
      <c r="J90" s="153"/>
      <c r="K90" s="155"/>
      <c r="L90" s="151"/>
      <c r="M90" s="33">
        <f>IF(AND(D89=$D$11,E89=$S$11),M89*$U$11,IF(AND(D89=$D$11,E89=$S$12),M89*$U$12,IF(AND(D89=$D$11,E89=$S$13),M89*$U$13,IF(AND(D89=$D$11,E89=$S$14),M89*$U$14,IF(AND(D89=$D$11,E89=$S$15),M89*$U$15,IF(AND(D89=$D$11,E89=$S$16),M89*$U$16,IF(AND(D89=$D$12,E89=$S$11),M89*$W$11,IF(AND(D89=$D$12,E89=$S$12),M89*$W$12,IF(AND(D89=$D$12,E89=$S$13),M89*$W$13,IF(AND(D89=$D$12,E89=$S$14),M89*$W$14,IF(AND(D89=$D$12,E89=$S$15),M89*$W$15,IF(AND(D89=$D$12,E89=$S$16),M89*$W$16,IF(AND(D89=$D$13,E89=$S$11),M89*$Y$11,IF(AND(D89=$D$13,E89=$S$12),M89*$Y$12,IF(AND(D89=$D$13,E89=$S$13),M89*$Y$13,IF(AND(D89=$D$13,E89=$S$14),M89*$Y$14,IF(AND(D89=$D$13,E89=$S$15),M89*$Y$15,IF(AND(D89=$D$13,E89=$S$16),M89*$Y$16,IF(AND(D89=$D$14,E89=$S$11),M89*$AA$11,IF(AND(D89=$D$14,E89=$S$12),M89*$AA$12,IF(AND(D89=$D$14,E89=$S$13),M89*$AA$13,IF(AND(D89=$D$14,E89=$S$14),M89*$AA$14,IF(AND(D89=$D$14,E89=$S$15),M89*$AA$15,IF(AND(D89=$D$14,E89=$S$16),M89*$AA$16,IF(AND(D89=$D$15,E89=$S$11),M89*$AC$11,IF(AND(D89=$D$15,E89=$S$12),M89*$AC$12,IF(AND(D89=$D$15,E89=$S$13),M89*$AC$13,IF(AND(D89=$D$15,E89=$S$14),M89*$AC$14,IF(AND(D89=$D$15,E89=$S$15),M89*$AC$15,IF(AND(D89=$D$15,E89=$S$16),M89*$AC$16,IF(AND(D89=$D$16,E89=$S$11),M89*$AE$11,IF(AND(D89=$D$16,E89=$S$12),M89*$AE$12,IF(AND(D89=$D$16,E89=$S$13),M89*$AE$13,IF(AND(D89=$D$16,E89=$S$14),M89*$AE$14,IF(AND(D89=$D$16,E89=$S$15),M89*$AE$15,IF(AND(D89=$D$16,E89=$S$16),M89*$AE$16,IF(AND(D89=$D$17,E89=$S$11),M89*$AG$11,IF(AND(D89=$D$17,E89=$S$12),M89*$AG$12,IF(AND(D89=$D$17,E89=$S$13),M89*$AG$13,IF(AND(D89=$D$17,E89=$S$14),M89*$AG$14,IF(AND(D89=$D$17,E89=$S$15),M89*$AG$15,IF(AND(D89=$D$17,E89=$S$16),M89*$AG$16,0))))))))))))))))))))))))))))))))))))))))))</f>
        <v>0</v>
      </c>
      <c r="N90" s="34">
        <f>IF(AND(D89=$D$11,E89=$S$11),N89*$U$11*K89,IF(AND(D89=$D$11,E89=$S$12),N89*$U$12*K89,IF(AND(D89=$D$11,E89=$S$13),N89*$U$13*K89,IF(AND(D89=$D$11,E89=$S$14),N89*$U$14*K89,IF(AND(D89=$D$11,E89=$S$15),N89*$U$15*K89,IF(AND(D89=$D$11,E89=$S$16),N89*$U$16*K89,IF(AND(D89=$D$12,E89=$S$11),N89*$W$11*K89,IF(AND(D89=$D$12,E89=$S$12),N89*$W$12*K89,IF(AND(D89=$D$12,E89=$S$13),N89*$W$13*K89,IF(AND(D89=$D$12,E89=$S$14),N89*$W$14*K89,IF(AND(D89=$D$12,E89=$S$15),N89*$W$15*K89,IF(AND(D89=$D$12,E89=$S$16),N89*$W$16*K89,IF(AND(D89=$D$13,E89=$S$11),N89*$Y$11*K89,IF(AND(D89=$D$13,E89=$S$12),N89*$Y$12*K89,IF(AND(D89=$D$13,E89=$S$13),N89*$Y$13*K89,IF(AND(D89=$D$13,E89=$S$14),N89*$Y$14*K89,IF(AND(D89=$D$13,E89=$S$15),N89*$Y$15*K89,IF(AND(D89=$D$13,E89=$S$16),N89*$Y$16*K89,IF(AND(D89=$D$14,E89=$S$11),N89*$AA$11*K89,IF(AND(D89=$D$14,E89=$S$12),N89*$AA$12*K89,IF(AND(D89=$D$14,E89=$S$13),N89*$AA$13*K89,IF(AND(D89=$D$14,E89=$S$14),N89*$AA$14*K89,IF(AND(D89=$D$14,E89=$S$15),N89*$AA$15*K89,IF(AND(D89=$D$14,E89=$S$16),N89*$AA$16*K89,IF(AND(D89=$D$15,E89=$S$11),N89*$AC$11*K89,IF(AND(D89=$D$15,E89=$S$12),N89*$AC$12*K89,IF(AND(D89=$D$15,E89=$S$13),N89*$AC$13*K89,IF(AND(D89=$D$15,E89=$S$14),N89*$AC$14*K89,IF(AND(D89=$DE1089=$S$15),N89*$AC$15*K89,IF(AND(D89=$D$15,E89=$S$16),N89*$AC$16*K89,IF(AND(D89=$D$16,E89=$S$11),N89*$AE$11*K89,IF(AND(D89=$D$16,E89=$S$12),N89*$AE$12*K89,IF(AND(D89=$D$16,E89=$S$13),N89*$AE$13*K89,IF(AND(D89=$D$16,E89=$S$14),N89*$AE$14*K89,IF(AND(D89=$D$16,E89=$S$15),N89*$AE$15*K89,IF(AND(D89=$D$16,E89=$S$16),N89*$AE$16*K89,IF(AND(D89=$D$17,E89=$S$11),N89*$AG$11*K89,IF(AND(D89=$D$17,E89=$S$12),N89*$AG$12*K89,IF(AND(D89=$D$17,E89=$S$13),N89*$AG$13*K89,IF(AND(D89=$D$17,E89=$S$14),N89*$AG$14*K89,IF(AND(D89=$D$17,E89=$S$15),N89*$AG$15*K89,IF(AND(D89=$D$17,E89=$S$16),N89*$AG$16*K89,0))))))))))))))))))))))))))))))))))))))))))</f>
        <v>0</v>
      </c>
      <c r="O90" s="58">
        <f>IF(AND(D89=$D$11,E89=$S$11),O89*$U$11*K89,IF(AND(D89=$D$11,E89=$S$12),O89*$U$12*K89,IF(AND(D89=$D$11,E89=$S$13),O89*$U$13*K89,IF(AND(D89=$D$11,E89=$S$14),O89*$U$14*K89,IF(AND(D89=$D$11,E89=$S$15),O89*$U$15*K89,IF(AND(D89=$D$11,E89=$S$16),O89*$U$16*K89,IF(AND(D89=$D$12,E89=$S$11),O89*$W$11*K89,IF(AND(D89=$D$12,E89=$S$12),O89*$W$12*K89,IF(AND(D89=$D$12,E89=$S$13),O89*$W$13*K89,IF(AND(D89=$D$12,E89=$S$14),O89*$W$14*K89,IF(AND(D89=$D$12,E89=$S$15),O89*$W$15*K89,IF(AND(D89=$D$12,E89=$S$16),O89*$W$16*K89,IF(AND(D89=$D$13,E89=$S$11),O89*$Y$11*K89,IF(AND(D89=$D$13,E89=$S$12),O89*$Y$12*K89,IF(AND(D89=$D$13,E89=$S$13),O89*$Y$13*K89,IF(AND(D89=$D$13,E89=$S$14),O89*$Y$14*K89,IF(AND(D89=$D$13,E89=$S$15),O89*$Y$15*K89,IF(AND(D89=$D$13,E89=$S$16),O89*$Y$16*K89,IF(AND(D89=$D$14,E89=$S$11),O89*$AA$11*K89,IF(AND(D89=$D$14,E89=$S$12),O89*$AA$12*K89,IF(AND(D89=$D$14,E89=$S$13),O89*$AA$13*K89,IF(AND(D89=$D$14,E89=$S$14),O89*$AA$14*K89,IF(AND(D89=$D$14,E89=$S$15),O89*$AA$15*K89,IF(AND(D89=$D$14,E89=$S$16),O89*$AA$16*K89,IF(AND(D89=$D$15,E89=$S$11),O89*$AC$11*K89,IF(AND(D89=$D$15,E89=$S$12),O89*$AC$12*K89,IF(AND(D89=$D$15,E89=$S$13),O89*$AC$13*K89,IF(AND(D89=$D$15,E89=$S$14),O89*$AC$14*K89,IF(AND(D89=$DE1089=$S$15),O89*$AC$15*K89,IF(AND(D89=$D$15,E89=$S$16),O89*$AC$16*K89,IF(AND(D89=$D$16,E89=$S$11),O89*$AE$11*K89,IF(AND(D89=$D$16,E89=$S$12),O89*$AE$12*K89,IF(AND(D89=$D$16,E89=$S$13),O89*$AE$13*K89,IF(AND(D89=$D$16,E89=$S$14),O89*$AE$14*K89,IF(AND(D89=$D$16,E89=$S$15),O89*$AE$15*K89,IF(AND(D89=$D$16,E89=$S$16),O89*$AE$16*K89,IF(AND(D89=$D$17,E89=$S$11),O89*$AG$11*K89,IF(AND(D89=$D$17,E89=$S$12),O89*$AG$12*K89,IF(AND(D89=$D$17,E89=$S$13),O89*$AG$13*K89,IF(AND(D89=$D$17,E89=$S$14),O89*$AG$14*K89,IF(AND(D89=$D$17,E89=$S$15),O89*$AG$15*K89,IF(AND(D89=$D$17,E89=$S$16),O89*$AG$16*K89,0))))))))))))))))))))))))))))))))))))))))))</f>
        <v>0</v>
      </c>
      <c r="P90" s="149"/>
      <c r="Q90" s="149"/>
      <c r="R90" s="151"/>
      <c r="S90" s="98"/>
      <c r="T90" s="31"/>
      <c r="U90" s="31"/>
      <c r="V90" s="31"/>
      <c r="W90" s="31"/>
      <c r="X90" s="31"/>
      <c r="Y90" s="31"/>
      <c r="Z90" s="36"/>
      <c r="AA90" s="36"/>
      <c r="AB90" s="32"/>
      <c r="AC90" s="32"/>
      <c r="AD90" s="32"/>
    </row>
    <row r="91" spans="1:30" x14ac:dyDescent="0.25">
      <c r="A91" s="158">
        <v>27</v>
      </c>
      <c r="B91" s="158"/>
      <c r="C91" s="160"/>
      <c r="D91" s="148"/>
      <c r="E91" s="148"/>
      <c r="F91" s="148"/>
      <c r="G91" s="148"/>
      <c r="H91" s="148"/>
      <c r="I91" s="148"/>
      <c r="J91" s="152"/>
      <c r="K91" s="154"/>
      <c r="L91" s="150"/>
      <c r="M91" s="95"/>
      <c r="N91" s="95"/>
      <c r="O91" s="95"/>
      <c r="P91" s="148"/>
      <c r="Q91" s="148"/>
      <c r="R91" s="150"/>
      <c r="S91" s="98"/>
      <c r="T91" s="31"/>
      <c r="U91" s="31"/>
      <c r="V91" s="31"/>
      <c r="W91" s="31"/>
      <c r="X91" s="31"/>
      <c r="Y91" s="31"/>
      <c r="Z91" s="35"/>
      <c r="AA91" s="35"/>
      <c r="AB91" s="32"/>
      <c r="AC91" s="32"/>
      <c r="AD91" s="32"/>
    </row>
    <row r="92" spans="1:30" ht="15" hidden="1" customHeight="1" x14ac:dyDescent="0.25">
      <c r="A92" s="159"/>
      <c r="B92" s="159"/>
      <c r="C92" s="161"/>
      <c r="D92" s="149"/>
      <c r="E92" s="149"/>
      <c r="F92" s="149"/>
      <c r="G92" s="149"/>
      <c r="H92" s="149"/>
      <c r="I92" s="149"/>
      <c r="J92" s="153"/>
      <c r="K92" s="155"/>
      <c r="L92" s="151"/>
      <c r="M92" s="33">
        <f>IF(AND(D91=$D$11,E91=$S$11),M91*$U$11,IF(AND(D91=$D$11,E91=$S$12),M91*$U$12,IF(AND(D91=$D$11,E91=$S$13),M91*$U$13,IF(AND(D91=$D$11,E91=$S$14),M91*$U$14,IF(AND(D91=$D$11,E91=$S$15),M91*$U$15,IF(AND(D91=$D$11,E91=$S$16),M91*$U$16,IF(AND(D91=$D$12,E91=$S$11),M91*$W$11,IF(AND(D91=$D$12,E91=$S$12),M91*$W$12,IF(AND(D91=$D$12,E91=$S$13),M91*$W$13,IF(AND(D91=$D$12,E91=$S$14),M91*$W$14,IF(AND(D91=$D$12,E91=$S$15),M91*$W$15,IF(AND(D91=$D$12,E91=$S$16),M91*$W$16,IF(AND(D91=$D$13,E91=$S$11),M91*$Y$11,IF(AND(D91=$D$13,E91=$S$12),M91*$Y$12,IF(AND(D91=$D$13,E91=$S$13),M91*$Y$13,IF(AND(D91=$D$13,E91=$S$14),M91*$Y$14,IF(AND(D91=$D$13,E91=$S$15),M91*$Y$15,IF(AND(D91=$D$13,E91=$S$16),M91*$Y$16,IF(AND(D91=$D$14,E91=$S$11),M91*$AA$11,IF(AND(D91=$D$14,E91=$S$12),M91*$AA$12,IF(AND(D91=$D$14,E91=$S$13),M91*$AA$13,IF(AND(D91=$D$14,E91=$S$14),M91*$AA$14,IF(AND(D91=$D$14,E91=$S$15),M91*$AA$15,IF(AND(D91=$D$14,E91=$S$16),M91*$AA$16,IF(AND(D91=$D$15,E91=$S$11),M91*$AC$11,IF(AND(D91=$D$15,E91=$S$12),M91*$AC$12,IF(AND(D91=$D$15,E91=$S$13),M91*$AC$13,IF(AND(D91=$D$15,E91=$S$14),M91*$AC$14,IF(AND(D91=$D$15,E91=$S$15),M91*$AC$15,IF(AND(D91=$D$15,E91=$S$16),M91*$AC$16,IF(AND(D91=$D$16,E91=$S$11),M91*$AE$11,IF(AND(D91=$D$16,E91=$S$12),M91*$AE$12,IF(AND(D91=$D$16,E91=$S$13),M91*$AE$13,IF(AND(D91=$D$16,E91=$S$14),M91*$AE$14,IF(AND(D91=$D$16,E91=$S$15),M91*$AE$15,IF(AND(D91=$D$16,E91=$S$16),M91*$AE$16,IF(AND(D91=$D$17,E91=$S$11),M91*$AG$11,IF(AND(D91=$D$17,E91=$S$12),M91*$AG$12,IF(AND(D91=$D$17,E91=$S$13),M91*$AG$13,IF(AND(D91=$D$17,E91=$S$14),M91*$AG$14,IF(AND(D91=$D$17,E91=$S$15),M91*$AG$15,IF(AND(D91=$D$17,E91=$S$16),M91*$AG$16,0))))))))))))))))))))))))))))))))))))))))))</f>
        <v>0</v>
      </c>
      <c r="N92" s="34">
        <f>IF(AND(D91=$D$11,E91=$S$11),N91*$U$11*K91,IF(AND(D91=$D$11,E91=$S$12),N91*$U$12*K91,IF(AND(D91=$D$11,E91=$S$13),N91*$U$13*K91,IF(AND(D91=$D$11,E91=$S$14),N91*$U$14*K91,IF(AND(D91=$D$11,E91=$S$15),N91*$U$15*K91,IF(AND(D91=$D$11,E91=$S$16),N91*$U$16*K91,IF(AND(D91=$D$12,E91=$S$11),N91*$W$11*K91,IF(AND(D91=$D$12,E91=$S$12),N91*$W$12*K91,IF(AND(D91=$D$12,E91=$S$13),N91*$W$13*K91,IF(AND(D91=$D$12,E91=$S$14),N91*$W$14*K91,IF(AND(D91=$D$12,E91=$S$15),N91*$W$15*K91,IF(AND(D91=$D$12,E91=$S$16),N91*$W$16*K91,IF(AND(D91=$D$13,E91=$S$11),N91*$Y$11*K91,IF(AND(D91=$D$13,E91=$S$12),N91*$Y$12*K91,IF(AND(D91=$D$13,E91=$S$13),N91*$Y$13*K91,IF(AND(D91=$D$13,E91=$S$14),N91*$Y$14*K91,IF(AND(D91=$D$13,E91=$S$15),N91*$Y$15*K91,IF(AND(D91=$D$13,E91=$S$16),N91*$Y$16*K91,IF(AND(D91=$D$14,E91=$S$11),N91*$AA$11*K91,IF(AND(D91=$D$14,E91=$S$12),N91*$AA$12*K91,IF(AND(D91=$D$14,E91=$S$13),N91*$AA$13*K91,IF(AND(D91=$D$14,E91=$S$14),N91*$AA$14*K91,IF(AND(D91=$D$14,E91=$S$15),N91*$AA$15*K91,IF(AND(D91=$D$14,E91=$S$16),N91*$AA$16*K91,IF(AND(D91=$D$15,E91=$S$11),N91*$AC$11*K91,IF(AND(D91=$D$15,E91=$S$12),N91*$AC$12*K91,IF(AND(D91=$D$15,E91=$S$13),N91*$AC$13*K91,IF(AND(D91=$D$15,E91=$S$14),N91*$AC$14*K91,IF(AND(D91=$DE1091=$S$15),N91*$AC$15*K91,IF(AND(D91=$D$15,E91=$S$16),N91*$AC$16*K91,IF(AND(D91=$D$16,E91=$S$11),N91*$AE$11*K91,IF(AND(D91=$D$16,E91=$S$12),N91*$AE$12*K91,IF(AND(D91=$D$16,E91=$S$13),N91*$AE$13*K91,IF(AND(D91=$D$16,E91=$S$14),N91*$AE$14*K91,IF(AND(D91=$D$16,E91=$S$15),N91*$AE$15*K91,IF(AND(D91=$D$16,E91=$S$16),N91*$AE$16*K91,IF(AND(D91=$D$17,E91=$S$11),N91*$AG$11*K91,IF(AND(D91=$D$17,E91=$S$12),N91*$AG$12*K91,IF(AND(D91=$D$17,E91=$S$13),N91*$AG$13*K91,IF(AND(D91=$D$17,E91=$S$14),N91*$AG$14*K91,IF(AND(D91=$D$17,E91=$S$15),N91*$AG$15*K91,IF(AND(D91=$D$17,E91=$S$16),N91*$AG$16*K91,0))))))))))))))))))))))))))))))))))))))))))</f>
        <v>0</v>
      </c>
      <c r="O92" s="58">
        <f>IF(AND(D91=$D$11,E91=$S$11),O91*$U$11*K91,IF(AND(D91=$D$11,E91=$S$12),O91*$U$12*K91,IF(AND(D91=$D$11,E91=$S$13),O91*$U$13*K91,IF(AND(D91=$D$11,E91=$S$14),O91*$U$14*K91,IF(AND(D91=$D$11,E91=$S$15),O91*$U$15*K91,IF(AND(D91=$D$11,E91=$S$16),O91*$U$16*K91,IF(AND(D91=$D$12,E91=$S$11),O91*$W$11*K91,IF(AND(D91=$D$12,E91=$S$12),O91*$W$12*K91,IF(AND(D91=$D$12,E91=$S$13),O91*$W$13*K91,IF(AND(D91=$D$12,E91=$S$14),O91*$W$14*K91,IF(AND(D91=$D$12,E91=$S$15),O91*$W$15*K91,IF(AND(D91=$D$12,E91=$S$16),O91*$W$16*K91,IF(AND(D91=$D$13,E91=$S$11),O91*$Y$11*K91,IF(AND(D91=$D$13,E91=$S$12),O91*$Y$12*K91,IF(AND(D91=$D$13,E91=$S$13),O91*$Y$13*K91,IF(AND(D91=$D$13,E91=$S$14),O91*$Y$14*K91,IF(AND(D91=$D$13,E91=$S$15),O91*$Y$15*K91,IF(AND(D91=$D$13,E91=$S$16),O91*$Y$16*K91,IF(AND(D91=$D$14,E91=$S$11),O91*$AA$11*K91,IF(AND(D91=$D$14,E91=$S$12),O91*$AA$12*K91,IF(AND(D91=$D$14,E91=$S$13),O91*$AA$13*K91,IF(AND(D91=$D$14,E91=$S$14),O91*$AA$14*K91,IF(AND(D91=$D$14,E91=$S$15),O91*$AA$15*K91,IF(AND(D91=$D$14,E91=$S$16),O91*$AA$16*K91,IF(AND(D91=$D$15,E91=$S$11),O91*$AC$11*K91,IF(AND(D91=$D$15,E91=$S$12),O91*$AC$12*K91,IF(AND(D91=$D$15,E91=$S$13),O91*$AC$13*K91,IF(AND(D91=$D$15,E91=$S$14),O91*$AC$14*K91,IF(AND(D91=$DE1091=$S$15),O91*$AC$15*K91,IF(AND(D91=$D$15,E91=$S$16),O91*$AC$16*K91,IF(AND(D91=$D$16,E91=$S$11),O91*$AE$11*K91,IF(AND(D91=$D$16,E91=$S$12),O91*$AE$12*K91,IF(AND(D91=$D$16,E91=$S$13),O91*$AE$13*K91,IF(AND(D91=$D$16,E91=$S$14),O91*$AE$14*K91,IF(AND(D91=$D$16,E91=$S$15),O91*$AE$15*K91,IF(AND(D91=$D$16,E91=$S$16),O91*$AE$16*K91,IF(AND(D91=$D$17,E91=$S$11),O91*$AG$11*K91,IF(AND(D91=$D$17,E91=$S$12),O91*$AG$12*K91,IF(AND(D91=$D$17,E91=$S$13),O91*$AG$13*K91,IF(AND(D91=$D$17,E91=$S$14),O91*$AG$14*K91,IF(AND(D91=$D$17,E91=$S$15),O91*$AG$15*K91,IF(AND(D91=$D$17,E91=$S$16),O91*$AG$16*K91,0))))))))))))))))))))))))))))))))))))))))))</f>
        <v>0</v>
      </c>
      <c r="P92" s="149"/>
      <c r="Q92" s="149"/>
      <c r="R92" s="151"/>
      <c r="S92" s="98"/>
      <c r="T92" s="31"/>
      <c r="U92" s="31"/>
      <c r="V92" s="31"/>
      <c r="W92" s="31"/>
      <c r="X92" s="31"/>
      <c r="Y92" s="31"/>
      <c r="Z92" s="36"/>
      <c r="AA92" s="36"/>
      <c r="AB92" s="32"/>
      <c r="AC92" s="32"/>
      <c r="AD92" s="32"/>
    </row>
    <row r="93" spans="1:30" x14ac:dyDescent="0.25">
      <c r="A93" s="158">
        <v>28</v>
      </c>
      <c r="B93" s="158"/>
      <c r="C93" s="160"/>
      <c r="D93" s="148"/>
      <c r="E93" s="148"/>
      <c r="F93" s="148"/>
      <c r="G93" s="148"/>
      <c r="H93" s="148"/>
      <c r="I93" s="148"/>
      <c r="J93" s="152"/>
      <c r="K93" s="154"/>
      <c r="L93" s="150"/>
      <c r="M93" s="95"/>
      <c r="N93" s="95"/>
      <c r="O93" s="95"/>
      <c r="P93" s="148"/>
      <c r="Q93" s="148"/>
      <c r="R93" s="150"/>
      <c r="S93" s="98"/>
      <c r="T93" s="31"/>
      <c r="U93" s="31"/>
      <c r="V93" s="31"/>
      <c r="W93" s="31"/>
      <c r="X93" s="31"/>
      <c r="Y93" s="31"/>
      <c r="Z93" s="35"/>
      <c r="AA93" s="35"/>
      <c r="AB93" s="32"/>
      <c r="AC93" s="32"/>
      <c r="AD93" s="32"/>
    </row>
    <row r="94" spans="1:30" ht="15" hidden="1" customHeight="1" x14ac:dyDescent="0.25">
      <c r="A94" s="159"/>
      <c r="B94" s="159"/>
      <c r="C94" s="161"/>
      <c r="D94" s="149"/>
      <c r="E94" s="149"/>
      <c r="F94" s="149"/>
      <c r="G94" s="149"/>
      <c r="H94" s="149"/>
      <c r="I94" s="149"/>
      <c r="J94" s="153"/>
      <c r="K94" s="155"/>
      <c r="L94" s="151"/>
      <c r="M94" s="33">
        <f>IF(AND(D93=$D$11,E93=$S$11),M93*$U$11,IF(AND(D93=$D$11,E93=$S$12),M93*$U$12,IF(AND(D93=$D$11,E93=$S$13),M93*$U$13,IF(AND(D93=$D$11,E93=$S$14),M93*$U$14,IF(AND(D93=$D$11,E93=$S$15),M93*$U$15,IF(AND(D93=$D$11,E93=$S$16),M93*$U$16,IF(AND(D93=$D$12,E93=$S$11),M93*$W$11,IF(AND(D93=$D$12,E93=$S$12),M93*$W$12,IF(AND(D93=$D$12,E93=$S$13),M93*$W$13,IF(AND(D93=$D$12,E93=$S$14),M93*$W$14,IF(AND(D93=$D$12,E93=$S$15),M93*$W$15,IF(AND(D93=$D$12,E93=$S$16),M93*$W$16,IF(AND(D93=$D$13,E93=$S$11),M93*$Y$11,IF(AND(D93=$D$13,E93=$S$12),M93*$Y$12,IF(AND(D93=$D$13,E93=$S$13),M93*$Y$13,IF(AND(D93=$D$13,E93=$S$14),M93*$Y$14,IF(AND(D93=$D$13,E93=$S$15),M93*$Y$15,IF(AND(D93=$D$13,E93=$S$16),M93*$Y$16,IF(AND(D93=$D$14,E93=$S$11),M93*$AA$11,IF(AND(D93=$D$14,E93=$S$12),M93*$AA$12,IF(AND(D93=$D$14,E93=$S$13),M93*$AA$13,IF(AND(D93=$D$14,E93=$S$14),M93*$AA$14,IF(AND(D93=$D$14,E93=$S$15),M93*$AA$15,IF(AND(D93=$D$14,E93=$S$16),M93*$AA$16,IF(AND(D93=$D$15,E93=$S$11),M93*$AC$11,IF(AND(D93=$D$15,E93=$S$12),M93*$AC$12,IF(AND(D93=$D$15,E93=$S$13),M93*$AC$13,IF(AND(D93=$D$15,E93=$S$14),M93*$AC$14,IF(AND(D93=$D$15,E93=$S$15),M93*$AC$15,IF(AND(D93=$D$15,E93=$S$16),M93*$AC$16,IF(AND(D93=$D$16,E93=$S$11),M93*$AE$11,IF(AND(D93=$D$16,E93=$S$12),M93*$AE$12,IF(AND(D93=$D$16,E93=$S$13),M93*$AE$13,IF(AND(D93=$D$16,E93=$S$14),M93*$AE$14,IF(AND(D93=$D$16,E93=$S$15),M93*$AE$15,IF(AND(D93=$D$16,E93=$S$16),M93*$AE$16,IF(AND(D93=$D$17,E93=$S$11),M93*$AG$11,IF(AND(D93=$D$17,E93=$S$12),M93*$AG$12,IF(AND(D93=$D$17,E93=$S$13),M93*$AG$13,IF(AND(D93=$D$17,E93=$S$14),M93*$AG$14,IF(AND(D93=$D$17,E93=$S$15),M93*$AG$15,IF(AND(D93=$D$17,E93=$S$16),M93*$AG$16,0))))))))))))))))))))))))))))))))))))))))))</f>
        <v>0</v>
      </c>
      <c r="N94" s="34">
        <f>IF(AND(D93=$D$11,E93=$S$11),N93*$U$11*K93,IF(AND(D93=$D$11,E93=$S$12),N93*$U$12*K93,IF(AND(D93=$D$11,E93=$S$13),N93*$U$13*K93,IF(AND(D93=$D$11,E93=$S$14),N93*$U$14*K93,IF(AND(D93=$D$11,E93=$S$15),N93*$U$15*K93,IF(AND(D93=$D$11,E93=$S$16),N93*$U$16*K93,IF(AND(D93=$D$12,E93=$S$11),N93*$W$11*K93,IF(AND(D93=$D$12,E93=$S$12),N93*$W$12*K93,IF(AND(D93=$D$12,E93=$S$13),N93*$W$13*K93,IF(AND(D93=$D$12,E93=$S$14),N93*$W$14*K93,IF(AND(D93=$D$12,E93=$S$15),N93*$W$15*K93,IF(AND(D93=$D$12,E93=$S$16),N93*$W$16*K93,IF(AND(D93=$D$13,E93=$S$11),N93*$Y$11*K93,IF(AND(D93=$D$13,E93=$S$12),N93*$Y$12*K93,IF(AND(D93=$D$13,E93=$S$13),N93*$Y$13*K93,IF(AND(D93=$D$13,E93=$S$14),N93*$Y$14*K93,IF(AND(D93=$D$13,E93=$S$15),N93*$Y$15*K93,IF(AND(D93=$D$13,E93=$S$16),N93*$Y$16*K93,IF(AND(D93=$D$14,E93=$S$11),N93*$AA$11*K93,IF(AND(D93=$D$14,E93=$S$12),N93*$AA$12*K93,IF(AND(D93=$D$14,E93=$S$13),N93*$AA$13*K93,IF(AND(D93=$D$14,E93=$S$14),N93*$AA$14*K93,IF(AND(D93=$D$14,E93=$S$15),N93*$AA$15*K93,IF(AND(D93=$D$14,E93=$S$16),N93*$AA$16*K93,IF(AND(D93=$D$15,E93=$S$11),N93*$AC$11*K93,IF(AND(D93=$D$15,E93=$S$12),N93*$AC$12*K93,IF(AND(D93=$D$15,E93=$S$13),N93*$AC$13*K93,IF(AND(D93=$D$15,E93=$S$14),N93*$AC$14*K93,IF(AND(D93=$DE1093=$S$15),N93*$AC$15*K93,IF(AND(D93=$D$15,E93=$S$16),N93*$AC$16*K93,IF(AND(D93=$D$16,E93=$S$11),N93*$AE$11*K93,IF(AND(D93=$D$16,E93=$S$12),N93*$AE$12*K93,IF(AND(D93=$D$16,E93=$S$13),N93*$AE$13*K93,IF(AND(D93=$D$16,E93=$S$14),N93*$AE$14*K93,IF(AND(D93=$D$16,E93=$S$15),N93*$AE$15*K93,IF(AND(D93=$D$16,E93=$S$16),N93*$AE$16*K93,IF(AND(D93=$D$17,E93=$S$11),N93*$AG$11*K93,IF(AND(D93=$D$17,E93=$S$12),N93*$AG$12*K93,IF(AND(D93=$D$17,E93=$S$13),N93*$AG$13*K93,IF(AND(D93=$D$17,E93=$S$14),N93*$AG$14*K93,IF(AND(D93=$D$17,E93=$S$15),N93*$AG$15*K93,IF(AND(D93=$D$17,E93=$S$16),N93*$AG$16*K93,0))))))))))))))))))))))))))))))))))))))))))</f>
        <v>0</v>
      </c>
      <c r="O94" s="58">
        <f>IF(AND(D93=$D$11,E93=$S$11),O93*$U$11*K93,IF(AND(D93=$D$11,E93=$S$12),O93*$U$12*K93,IF(AND(D93=$D$11,E93=$S$13),O93*$U$13*K93,IF(AND(D93=$D$11,E93=$S$14),O93*$U$14*K93,IF(AND(D93=$D$11,E93=$S$15),O93*$U$15*K93,IF(AND(D93=$D$11,E93=$S$16),O93*$U$16*K93,IF(AND(D93=$D$12,E93=$S$11),O93*$W$11*K93,IF(AND(D93=$D$12,E93=$S$12),O93*$W$12*K93,IF(AND(D93=$D$12,E93=$S$13),O93*$W$13*K93,IF(AND(D93=$D$12,E93=$S$14),O93*$W$14*K93,IF(AND(D93=$D$12,E93=$S$15),O93*$W$15*K93,IF(AND(D93=$D$12,E93=$S$16),O93*$W$16*K93,IF(AND(D93=$D$13,E93=$S$11),O93*$Y$11*K93,IF(AND(D93=$D$13,E93=$S$12),O93*$Y$12*K93,IF(AND(D93=$D$13,E93=$S$13),O93*$Y$13*K93,IF(AND(D93=$D$13,E93=$S$14),O93*$Y$14*K93,IF(AND(D93=$D$13,E93=$S$15),O93*$Y$15*K93,IF(AND(D93=$D$13,E93=$S$16),O93*$Y$16*K93,IF(AND(D93=$D$14,E93=$S$11),O93*$AA$11*K93,IF(AND(D93=$D$14,E93=$S$12),O93*$AA$12*K93,IF(AND(D93=$D$14,E93=$S$13),O93*$AA$13*K93,IF(AND(D93=$D$14,E93=$S$14),O93*$AA$14*K93,IF(AND(D93=$D$14,E93=$S$15),O93*$AA$15*K93,IF(AND(D93=$D$14,E93=$S$16),O93*$AA$16*K93,IF(AND(D93=$D$15,E93=$S$11),O93*$AC$11*K93,IF(AND(D93=$D$15,E93=$S$12),O93*$AC$12*K93,IF(AND(D93=$D$15,E93=$S$13),O93*$AC$13*K93,IF(AND(D93=$D$15,E93=$S$14),O93*$AC$14*K93,IF(AND(D93=$DE1093=$S$15),O93*$AC$15*K93,IF(AND(D93=$D$15,E93=$S$16),O93*$AC$16*K93,IF(AND(D93=$D$16,E93=$S$11),O93*$AE$11*K93,IF(AND(D93=$D$16,E93=$S$12),O93*$AE$12*K93,IF(AND(D93=$D$16,E93=$S$13),O93*$AE$13*K93,IF(AND(D93=$D$16,E93=$S$14),O93*$AE$14*K93,IF(AND(D93=$D$16,E93=$S$15),O93*$AE$15*K93,IF(AND(D93=$D$16,E93=$S$16),O93*$AE$16*K93,IF(AND(D93=$D$17,E93=$S$11),O93*$AG$11*K93,IF(AND(D93=$D$17,E93=$S$12),O93*$AG$12*K93,IF(AND(D93=$D$17,E93=$S$13),O93*$AG$13*K93,IF(AND(D93=$D$17,E93=$S$14),O93*$AG$14*K93,IF(AND(D93=$D$17,E93=$S$15),O93*$AG$15*K93,IF(AND(D93=$D$17,E93=$S$16),O93*$AG$16*K93,0))))))))))))))))))))))))))))))))))))))))))</f>
        <v>0</v>
      </c>
      <c r="P94" s="149"/>
      <c r="Q94" s="149"/>
      <c r="R94" s="151"/>
      <c r="S94" s="98"/>
      <c r="T94" s="31"/>
      <c r="U94" s="31"/>
      <c r="V94" s="31"/>
      <c r="W94" s="31"/>
      <c r="X94" s="31"/>
      <c r="Y94" s="31"/>
      <c r="Z94" s="36"/>
      <c r="AA94" s="36"/>
      <c r="AB94" s="32"/>
      <c r="AC94" s="32"/>
      <c r="AD94" s="32"/>
    </row>
    <row r="95" spans="1:30" x14ac:dyDescent="0.25">
      <c r="A95" s="158">
        <v>29</v>
      </c>
      <c r="B95" s="158"/>
      <c r="C95" s="160"/>
      <c r="D95" s="148"/>
      <c r="E95" s="148"/>
      <c r="F95" s="148"/>
      <c r="G95" s="148"/>
      <c r="H95" s="148"/>
      <c r="I95" s="148"/>
      <c r="J95" s="152"/>
      <c r="K95" s="154"/>
      <c r="L95" s="150"/>
      <c r="M95" s="95"/>
      <c r="N95" s="95"/>
      <c r="O95" s="95"/>
      <c r="P95" s="148"/>
      <c r="Q95" s="148"/>
      <c r="R95" s="150"/>
      <c r="S95" s="98"/>
      <c r="T95" s="31"/>
      <c r="U95" s="31"/>
      <c r="V95" s="31"/>
      <c r="W95" s="31"/>
      <c r="X95" s="31"/>
      <c r="Y95" s="31"/>
      <c r="Z95" s="35"/>
      <c r="AA95" s="35"/>
      <c r="AB95" s="32"/>
      <c r="AC95" s="32"/>
      <c r="AD95" s="32"/>
    </row>
    <row r="96" spans="1:30" ht="15" hidden="1" customHeight="1" x14ac:dyDescent="0.25">
      <c r="A96" s="159"/>
      <c r="B96" s="159"/>
      <c r="C96" s="161"/>
      <c r="D96" s="149"/>
      <c r="E96" s="149"/>
      <c r="F96" s="149"/>
      <c r="G96" s="149"/>
      <c r="H96" s="149"/>
      <c r="I96" s="149"/>
      <c r="J96" s="153"/>
      <c r="K96" s="155"/>
      <c r="L96" s="151"/>
      <c r="M96" s="33">
        <f>IF(AND(D95=$D$11,E95=$S$11),M95*$U$11,IF(AND(D95=$D$11,E95=$S$12),M95*$U$12,IF(AND(D95=$D$11,E95=$S$13),M95*$U$13,IF(AND(D95=$D$11,E95=$S$14),M95*$U$14,IF(AND(D95=$D$11,E95=$S$15),M95*$U$15,IF(AND(D95=$D$11,E95=$S$16),M95*$U$16,IF(AND(D95=$D$12,E95=$S$11),M95*$W$11,IF(AND(D95=$D$12,E95=$S$12),M95*$W$12,IF(AND(D95=$D$12,E95=$S$13),M95*$W$13,IF(AND(D95=$D$12,E95=$S$14),M95*$W$14,IF(AND(D95=$D$12,E95=$S$15),M95*$W$15,IF(AND(D95=$D$12,E95=$S$16),M95*$W$16,IF(AND(D95=$D$13,E95=$S$11),M95*$Y$11,IF(AND(D95=$D$13,E95=$S$12),M95*$Y$12,IF(AND(D95=$D$13,E95=$S$13),M95*$Y$13,IF(AND(D95=$D$13,E95=$S$14),M95*$Y$14,IF(AND(D95=$D$13,E95=$S$15),M95*$Y$15,IF(AND(D95=$D$13,E95=$S$16),M95*$Y$16,IF(AND(D95=$D$14,E95=$S$11),M95*$AA$11,IF(AND(D95=$D$14,E95=$S$12),M95*$AA$12,IF(AND(D95=$D$14,E95=$S$13),M95*$AA$13,IF(AND(D95=$D$14,E95=$S$14),M95*$AA$14,IF(AND(D95=$D$14,E95=$S$15),M95*$AA$15,IF(AND(D95=$D$14,E95=$S$16),M95*$AA$16,IF(AND(D95=$D$15,E95=$S$11),M95*$AC$11,IF(AND(D95=$D$15,E95=$S$12),M95*$AC$12,IF(AND(D95=$D$15,E95=$S$13),M95*$AC$13,IF(AND(D95=$D$15,E95=$S$14),M95*$AC$14,IF(AND(D95=$D$15,E95=$S$15),M95*$AC$15,IF(AND(D95=$D$15,E95=$S$16),M95*$AC$16,IF(AND(D95=$D$16,E95=$S$11),M95*$AE$11,IF(AND(D95=$D$16,E95=$S$12),M95*$AE$12,IF(AND(D95=$D$16,E95=$S$13),M95*$AE$13,IF(AND(D95=$D$16,E95=$S$14),M95*$AE$14,IF(AND(D95=$D$16,E95=$S$15),M95*$AE$15,IF(AND(D95=$D$16,E95=$S$16),M95*$AE$16,IF(AND(D95=$D$17,E95=$S$11),M95*$AG$11,IF(AND(D95=$D$17,E95=$S$12),M95*$AG$12,IF(AND(D95=$D$17,E95=$S$13),M95*$AG$13,IF(AND(D95=$D$17,E95=$S$14),M95*$AG$14,IF(AND(D95=$D$17,E95=$S$15),M95*$AG$15,IF(AND(D95=$D$17,E95=$S$16),M95*$AG$16,0))))))))))))))))))))))))))))))))))))))))))</f>
        <v>0</v>
      </c>
      <c r="N96" s="34">
        <f>IF(AND(D95=$D$11,E95=$S$11),N95*$U$11*K95,IF(AND(D95=$D$11,E95=$S$12),N95*$U$12*K95,IF(AND(D95=$D$11,E95=$S$13),N95*$U$13*K95,IF(AND(D95=$D$11,E95=$S$14),N95*$U$14*K95,IF(AND(D95=$D$11,E95=$S$15),N95*$U$15*K95,IF(AND(D95=$D$11,E95=$S$16),N95*$U$16*K95,IF(AND(D95=$D$12,E95=$S$11),N95*$W$11*K95,IF(AND(D95=$D$12,E95=$S$12),N95*$W$12*K95,IF(AND(D95=$D$12,E95=$S$13),N95*$W$13*K95,IF(AND(D95=$D$12,E95=$S$14),N95*$W$14*K95,IF(AND(D95=$D$12,E95=$S$15),N95*$W$15*K95,IF(AND(D95=$D$12,E95=$S$16),N95*$W$16*K95,IF(AND(D95=$D$13,E95=$S$11),N95*$Y$11*K95,IF(AND(D95=$D$13,E95=$S$12),N95*$Y$12*K95,IF(AND(D95=$D$13,E95=$S$13),N95*$Y$13*K95,IF(AND(D95=$D$13,E95=$S$14),N95*$Y$14*K95,IF(AND(D95=$D$13,E95=$S$15),N95*$Y$15*K95,IF(AND(D95=$D$13,E95=$S$16),N95*$Y$16*K95,IF(AND(D95=$D$14,E95=$S$11),N95*$AA$11*K95,IF(AND(D95=$D$14,E95=$S$12),N95*$AA$12*K95,IF(AND(D95=$D$14,E95=$S$13),N95*$AA$13*K95,IF(AND(D95=$D$14,E95=$S$14),N95*$AA$14*K95,IF(AND(D95=$D$14,E95=$S$15),N95*$AA$15*K95,IF(AND(D95=$D$14,E95=$S$16),N95*$AA$16*K95,IF(AND(D95=$D$15,E95=$S$11),N95*$AC$11*K95,IF(AND(D95=$D$15,E95=$S$12),N95*$AC$12*K95,IF(AND(D95=$D$15,E95=$S$13),N95*$AC$13*K95,IF(AND(D95=$D$15,E95=$S$14),N95*$AC$14*K95,IF(AND(D95=$DE1095=$S$15),N95*$AC$15*K95,IF(AND(D95=$D$15,E95=$S$16),N95*$AC$16*K95,IF(AND(D95=$D$16,E95=$S$11),N95*$AE$11*K95,IF(AND(D95=$D$16,E95=$S$12),N95*$AE$12*K95,IF(AND(D95=$D$16,E95=$S$13),N95*$AE$13*K95,IF(AND(D95=$D$16,E95=$S$14),N95*$AE$14*K95,IF(AND(D95=$D$16,E95=$S$15),N95*$AE$15*K95,IF(AND(D95=$D$16,E95=$S$16),N95*$AE$16*K95,IF(AND(D95=$D$17,E95=$S$11),N95*$AG$11*K95,IF(AND(D95=$D$17,E95=$S$12),N95*$AG$12*K95,IF(AND(D95=$D$17,E95=$S$13),N95*$AG$13*K95,IF(AND(D95=$D$17,E95=$S$14),N95*$AG$14*K95,IF(AND(D95=$D$17,E95=$S$15),N95*$AG$15*K95,IF(AND(D95=$D$17,E95=$S$16),N95*$AG$16*K95,0))))))))))))))))))))))))))))))))))))))))))</f>
        <v>0</v>
      </c>
      <c r="O96" s="58">
        <f>IF(AND(D95=$D$11,E95=$S$11),O95*$U$11*K95,IF(AND(D95=$D$11,E95=$S$12),O95*$U$12*K95,IF(AND(D95=$D$11,E95=$S$13),O95*$U$13*K95,IF(AND(D95=$D$11,E95=$S$14),O95*$U$14*K95,IF(AND(D95=$D$11,E95=$S$15),O95*$U$15*K95,IF(AND(D95=$D$11,E95=$S$16),O95*$U$16*K95,IF(AND(D95=$D$12,E95=$S$11),O95*$W$11*K95,IF(AND(D95=$D$12,E95=$S$12),O95*$W$12*K95,IF(AND(D95=$D$12,E95=$S$13),O95*$W$13*K95,IF(AND(D95=$D$12,E95=$S$14),O95*$W$14*K95,IF(AND(D95=$D$12,E95=$S$15),O95*$W$15*K95,IF(AND(D95=$D$12,E95=$S$16),O95*$W$16*K95,IF(AND(D95=$D$13,E95=$S$11),O95*$Y$11*K95,IF(AND(D95=$D$13,E95=$S$12),O95*$Y$12*K95,IF(AND(D95=$D$13,E95=$S$13),O95*$Y$13*K95,IF(AND(D95=$D$13,E95=$S$14),O95*$Y$14*K95,IF(AND(D95=$D$13,E95=$S$15),O95*$Y$15*K95,IF(AND(D95=$D$13,E95=$S$16),O95*$Y$16*K95,IF(AND(D95=$D$14,E95=$S$11),O95*$AA$11*K95,IF(AND(D95=$D$14,E95=$S$12),O95*$AA$12*K95,IF(AND(D95=$D$14,E95=$S$13),O95*$AA$13*K95,IF(AND(D95=$D$14,E95=$S$14),O95*$AA$14*K95,IF(AND(D95=$D$14,E95=$S$15),O95*$AA$15*K95,IF(AND(D95=$D$14,E95=$S$16),O95*$AA$16*K95,IF(AND(D95=$D$15,E95=$S$11),O95*$AC$11*K95,IF(AND(D95=$D$15,E95=$S$12),O95*$AC$12*K95,IF(AND(D95=$D$15,E95=$S$13),O95*$AC$13*K95,IF(AND(D95=$D$15,E95=$S$14),O95*$AC$14*K95,IF(AND(D95=$DE1095=$S$15),O95*$AC$15*K95,IF(AND(D95=$D$15,E95=$S$16),O95*$AC$16*K95,IF(AND(D95=$D$16,E95=$S$11),O95*$AE$11*K95,IF(AND(D95=$D$16,E95=$S$12),O95*$AE$12*K95,IF(AND(D95=$D$16,E95=$S$13),O95*$AE$13*K95,IF(AND(D95=$D$16,E95=$S$14),O95*$AE$14*K95,IF(AND(D95=$D$16,E95=$S$15),O95*$AE$15*K95,IF(AND(D95=$D$16,E95=$S$16),O95*$AE$16*K95,IF(AND(D95=$D$17,E95=$S$11),O95*$AG$11*K95,IF(AND(D95=$D$17,E95=$S$12),O95*$AG$12*K95,IF(AND(D95=$D$17,E95=$S$13),O95*$AG$13*K95,IF(AND(D95=$D$17,E95=$S$14),O95*$AG$14*K95,IF(AND(D95=$D$17,E95=$S$15),O95*$AG$15*K95,IF(AND(D95=$D$17,E95=$S$16),O95*$AG$16*K95,0))))))))))))))))))))))))))))))))))))))))))</f>
        <v>0</v>
      </c>
      <c r="P96" s="149"/>
      <c r="Q96" s="149"/>
      <c r="R96" s="151"/>
      <c r="S96" s="98"/>
      <c r="T96" s="31"/>
      <c r="U96" s="31"/>
      <c r="V96" s="31"/>
      <c r="W96" s="31"/>
      <c r="X96" s="31"/>
      <c r="Y96" s="31"/>
      <c r="Z96" s="36"/>
      <c r="AA96" s="36"/>
      <c r="AB96" s="32"/>
      <c r="AC96" s="32"/>
      <c r="AD96" s="32"/>
    </row>
    <row r="97" spans="1:30" x14ac:dyDescent="0.25">
      <c r="A97" s="158">
        <v>30</v>
      </c>
      <c r="B97" s="158"/>
      <c r="C97" s="160"/>
      <c r="D97" s="148"/>
      <c r="E97" s="148"/>
      <c r="F97" s="148"/>
      <c r="G97" s="148"/>
      <c r="H97" s="148"/>
      <c r="I97" s="148"/>
      <c r="J97" s="152"/>
      <c r="K97" s="154"/>
      <c r="L97" s="150"/>
      <c r="M97" s="95"/>
      <c r="N97" s="95"/>
      <c r="O97" s="95"/>
      <c r="P97" s="148"/>
      <c r="Q97" s="148"/>
      <c r="R97" s="150"/>
      <c r="S97" s="98"/>
      <c r="T97" s="31"/>
      <c r="U97" s="31"/>
      <c r="V97" s="31"/>
      <c r="W97" s="31"/>
      <c r="X97" s="31"/>
      <c r="Y97" s="31"/>
      <c r="Z97" s="35"/>
      <c r="AA97" s="35"/>
      <c r="AB97" s="32"/>
      <c r="AC97" s="32"/>
      <c r="AD97" s="32"/>
    </row>
    <row r="98" spans="1:30" ht="15.75" hidden="1" customHeight="1" x14ac:dyDescent="0.25">
      <c r="A98" s="159"/>
      <c r="B98" s="159"/>
      <c r="C98" s="161"/>
      <c r="D98" s="149"/>
      <c r="E98" s="149"/>
      <c r="F98" s="149"/>
      <c r="G98" s="149"/>
      <c r="H98" s="149"/>
      <c r="I98" s="149"/>
      <c r="J98" s="153"/>
      <c r="K98" s="155"/>
      <c r="L98" s="151"/>
      <c r="M98" s="33">
        <f>IF(AND(D97=$D$11,E97=$S$11),M97*$U$11,IF(AND(D97=$D$11,E97=$S$12),M97*$U$12,IF(AND(D97=$D$11,E97=$S$13),M97*$U$13,IF(AND(D97=$D$11,E97=$S$14),M97*$U$14,IF(AND(D97=$D$11,E97=$S$15),M97*$U$15,IF(AND(D97=$D$11,E97=$S$16),M97*$U$16,IF(AND(D97=$D$12,E97=$S$11),M97*$W$11,IF(AND(D97=$D$12,E97=$S$12),M97*$W$12,IF(AND(D97=$D$12,E97=$S$13),M97*$W$13,IF(AND(D97=$D$12,E97=$S$14),M97*$W$14,IF(AND(D97=$D$12,E97=$S$15),M97*$W$15,IF(AND(D97=$D$12,E97=$S$16),M97*$W$16,IF(AND(D97=$D$13,E97=$S$11),M97*$Y$11,IF(AND(D97=$D$13,E97=$S$12),M97*$Y$12,IF(AND(D97=$D$13,E97=$S$13),M97*$Y$13,IF(AND(D97=$D$13,E97=$S$14),M97*$Y$14,IF(AND(D97=$D$13,E97=$S$15),M97*$Y$15,IF(AND(D97=$D$13,E97=$S$16),M97*$Y$16,IF(AND(D97=$D$14,E97=$S$11),M97*$AA$11,IF(AND(D97=$D$14,E97=$S$12),M97*$AA$12,IF(AND(D97=$D$14,E97=$S$13),M97*$AA$13,IF(AND(D97=$D$14,E97=$S$14),M97*$AA$14,IF(AND(D97=$D$14,E97=$S$15),M97*$AA$15,IF(AND(D97=$D$14,E97=$S$16),M97*$AA$16,IF(AND(D97=$D$15,E97=$S$11),M97*$AC$11,IF(AND(D97=$D$15,E97=$S$12),M97*$AC$12,IF(AND(D97=$D$15,E97=$S$13),M97*$AC$13,IF(AND(D97=$D$15,E97=$S$14),M97*$AC$14,IF(AND(D97=$D$15,E97=$S$15),M97*$AC$15,IF(AND(D97=$D$15,E97=$S$16),M97*$AC$16,IF(AND(D97=$D$16,E97=$S$11),M97*$AE$11,IF(AND(D97=$D$16,E97=$S$12),M97*$AE$12,IF(AND(D97=$D$16,E97=$S$13),M97*$AE$13,IF(AND(D97=$D$16,E97=$S$14),M97*$AE$14,IF(AND(D97=$D$16,E97=$S$15),M97*$AE$15,IF(AND(D97=$D$16,E97=$S$16),M97*$AE$16,IF(AND(D97=$D$17,E97=$S$11),M97*$AG$11,IF(AND(D97=$D$17,E97=$S$12),M97*$AG$12,IF(AND(D97=$D$17,E97=$S$13),M97*$AG$13,IF(AND(D97=$D$17,E97=$S$14),M97*$AG$14,IF(AND(D97=$D$17,E97=$S$15),M97*$AG$15,IF(AND(D97=$D$17,E97=$S$16),M97*$AG$16,0))))))))))))))))))))))))))))))))))))))))))</f>
        <v>0</v>
      </c>
      <c r="N98" s="34">
        <f>IF(AND(D97=$D$11,E97=$S$11),N97*$U$11*K97,IF(AND(D97=$D$11,E97=$S$12),N97*$U$12*K97,IF(AND(D97=$D$11,E97=$S$13),N97*$U$13*K97,IF(AND(D97=$D$11,E97=$S$14),N97*$U$14*K97,IF(AND(D97=$D$11,E97=$S$15),N97*$U$15*K97,IF(AND(D97=$D$11,E97=$S$16),N97*$U$16*K97,IF(AND(D97=$D$12,E97=$S$11),N97*$W$11*K97,IF(AND(D97=$D$12,E97=$S$12),N97*$W$12*K97,IF(AND(D97=$D$12,E97=$S$13),N97*$W$13*K97,IF(AND(D97=$D$12,E97=$S$14),N97*$W$14*K97,IF(AND(D97=$D$12,E97=$S$15),N97*$W$15*K97,IF(AND(D97=$D$12,E97=$S$16),N97*$W$16*K97,IF(AND(D97=$D$13,E97=$S$11),N97*$Y$11*K97,IF(AND(D97=$D$13,E97=$S$12),N97*$Y$12*K97,IF(AND(D97=$D$13,E97=$S$13),N97*$Y$13*K97,IF(AND(D97=$D$13,E97=$S$14),N97*$Y$14*K97,IF(AND(D97=$D$13,E97=$S$15),N97*$Y$15*K97,IF(AND(D97=$D$13,E97=$S$16),N97*$Y$16*K97,IF(AND(D97=$D$14,E97=$S$11),N97*$AA$11*K97,IF(AND(D97=$D$14,E97=$S$12),N97*$AA$12*K97,IF(AND(D97=$D$14,E97=$S$13),N97*$AA$13*K97,IF(AND(D97=$D$14,E97=$S$14),N97*$AA$14*K97,IF(AND(D97=$D$14,E97=$S$15),N97*$AA$15*K97,IF(AND(D97=$D$14,E97=$S$16),N97*$AA$16*K97,IF(AND(D97=$D$15,E97=$S$11),N97*$AC$11*K97,IF(AND(D97=$D$15,E97=$S$12),N97*$AC$12*K97,IF(AND(D97=$D$15,E97=$S$13),N97*$AC$13*K97,IF(AND(D97=$D$15,E97=$S$14),N97*$AC$14*K97,IF(AND(D97=$DE1097=$S$15),N97*$AC$15*K97,IF(AND(D97=$D$15,E97=$S$16),N97*$AC$16*K97,IF(AND(D97=$D$16,E97=$S$11),N97*$AE$11*K97,IF(AND(D97=$D$16,E97=$S$12),N97*$AE$12*K97,IF(AND(D97=$D$16,E97=$S$13),N97*$AE$13*K97,IF(AND(D97=$D$16,E97=$S$14),N97*$AE$14*K97,IF(AND(D97=$D$16,E97=$S$15),N97*$AE$15*K97,IF(AND(D97=$D$16,E97=$S$16),N97*$AE$16*K97,IF(AND(D97=$D$17,E97=$S$11),N97*$AG$11*K97,IF(AND(D97=$D$17,E97=$S$12),N97*$AG$12*K97,IF(AND(D97=$D$17,E97=$S$13),N97*$AG$13*K97,IF(AND(D97=$D$17,E97=$S$14),N97*$AG$14*K97,IF(AND(D97=$D$17,E97=$S$15),N97*$AG$15*K97,IF(AND(D97=$D$17,E97=$S$16),N97*$AG$16*K97,0))))))))))))))))))))))))))))))))))))))))))</f>
        <v>0</v>
      </c>
      <c r="O98" s="58">
        <f>IF(AND(D97=$D$11,E97=$S$11),O97*$U$11*K97,IF(AND(D97=$D$11,E97=$S$12),O97*$U$12*K97,IF(AND(D97=$D$11,E97=$S$13),O97*$U$13*K97,IF(AND(D97=$D$11,E97=$S$14),O97*$U$14*K97,IF(AND(D97=$D$11,E97=$S$15),O97*$U$15*K97,IF(AND(D97=$D$11,E97=$S$16),O97*$U$16*K97,IF(AND(D97=$D$12,E97=$S$11),O97*$W$11*K97,IF(AND(D97=$D$12,E97=$S$12),O97*$W$12*K97,IF(AND(D97=$D$12,E97=$S$13),O97*$W$13*K97,IF(AND(D97=$D$12,E97=$S$14),O97*$W$14*K97,IF(AND(D97=$D$12,E97=$S$15),O97*$W$15*K97,IF(AND(D97=$D$12,E97=$S$16),O97*$W$16*K97,IF(AND(D97=$D$13,E97=$S$11),O97*$Y$11*K97,IF(AND(D97=$D$13,E97=$S$12),O97*$Y$12*K97,IF(AND(D97=$D$13,E97=$S$13),O97*$Y$13*K97,IF(AND(D97=$D$13,E97=$S$14),O97*$Y$14*K97,IF(AND(D97=$D$13,E97=$S$15),O97*$Y$15*K97,IF(AND(D97=$D$13,E97=$S$16),O97*$Y$16*K97,IF(AND(D97=$D$14,E97=$S$11),O97*$AA$11*K97,IF(AND(D97=$D$14,E97=$S$12),O97*$AA$12*K97,IF(AND(D97=$D$14,E97=$S$13),O97*$AA$13*K97,IF(AND(D97=$D$14,E97=$S$14),O97*$AA$14*K97,IF(AND(D97=$D$14,E97=$S$15),O97*$AA$15*K97,IF(AND(D97=$D$14,E97=$S$16),O97*$AA$16*K97,IF(AND(D97=$D$15,E97=$S$11),O97*$AC$11*K97,IF(AND(D97=$D$15,E97=$S$12),O97*$AC$12*K97,IF(AND(D97=$D$15,E97=$S$13),O97*$AC$13*K97,IF(AND(D97=$D$15,E97=$S$14),O97*$AC$14*K97,IF(AND(D97=$DE1097=$S$15),O97*$AC$15*K97,IF(AND(D97=$D$15,E97=$S$16),O97*$AC$16*K97,IF(AND(D97=$D$16,E97=$S$11),O97*$AE$11*K97,IF(AND(D97=$D$16,E97=$S$12),O97*$AE$12*K97,IF(AND(D97=$D$16,E97=$S$13),O97*$AE$13*K97,IF(AND(D97=$D$16,E97=$S$14),O97*$AE$14*K97,IF(AND(D97=$D$16,E97=$S$15),O97*$AE$15*K97,IF(AND(D97=$D$16,E97=$S$16),O97*$AE$16*K97,IF(AND(D97=$D$17,E97=$S$11),O97*$AG$11*K97,IF(AND(D97=$D$17,E97=$S$12),O97*$AG$12*K97,IF(AND(D97=$D$17,E97=$S$13),O97*$AG$13*K97,IF(AND(D97=$D$17,E97=$S$14),O97*$AG$14*K97,IF(AND(D97=$D$17,E97=$S$15),O97*$AG$15*K97,IF(AND(D97=$D$17,E97=$S$16),O97*$AG$16*K97,0))))))))))))))))))))))))))))))))))))))))))</f>
        <v>0</v>
      </c>
      <c r="P98" s="174"/>
      <c r="Q98" s="149"/>
      <c r="R98" s="151"/>
      <c r="S98" s="98"/>
      <c r="T98" s="31"/>
      <c r="U98" s="31"/>
      <c r="V98" s="31"/>
      <c r="W98" s="31"/>
      <c r="X98" s="31"/>
      <c r="Y98" s="31"/>
      <c r="Z98" s="36"/>
      <c r="AA98" s="36"/>
      <c r="AB98" s="32"/>
      <c r="AC98" s="32"/>
      <c r="AD98" s="32"/>
    </row>
    <row r="99" spans="1:30" ht="8.25" customHeight="1" x14ac:dyDescent="0.25">
      <c r="A99" s="38"/>
      <c r="B99" s="38"/>
      <c r="C99" s="38"/>
      <c r="D99" s="38"/>
      <c r="E99" s="38"/>
      <c r="F99" s="38"/>
      <c r="G99" s="38"/>
      <c r="H99" s="38"/>
      <c r="I99" s="38"/>
      <c r="J99" s="38"/>
      <c r="K99" s="38"/>
      <c r="L99" s="38"/>
      <c r="M99" s="38"/>
      <c r="N99" s="38"/>
      <c r="O99" s="38"/>
      <c r="P99" s="38"/>
      <c r="Q99" s="38"/>
      <c r="R99" s="38"/>
      <c r="S99" s="39"/>
      <c r="T99" s="16"/>
      <c r="U99" s="16"/>
      <c r="V99" s="16"/>
      <c r="W99" s="16"/>
      <c r="X99" s="16"/>
      <c r="Y99" s="16"/>
      <c r="Z99" s="16"/>
      <c r="AA99" s="16"/>
      <c r="AB99" s="16"/>
      <c r="AC99" s="16"/>
      <c r="AD99" s="16"/>
    </row>
    <row r="100" spans="1:30" x14ac:dyDescent="0.25">
      <c r="A100" s="17" t="s">
        <v>24</v>
      </c>
      <c r="B100" s="17"/>
      <c r="M100" s="40">
        <f>+M40+M42+M44+M46+M48+M50+M52+M54+M56+M58+M60+M62+M64+M66+M68+M70+M72+M74+M76+M78+M80+M82+M84+M86+M88+M90+M92+M94+M96+M98</f>
        <v>0.73855243722304276</v>
      </c>
      <c r="N100" s="41">
        <f>+N40+N42+N44+N46+N48+N50+N52+N54+N56+N58+N60+N62+N64+N66+N68+N70+N72+N74+N76+N78+N80+N82+N84+N86+N88+N90+N92+N94+N96+N98</f>
        <v>0</v>
      </c>
      <c r="O100" s="41">
        <f>+O40+O42+O44+O46+O48+O50+O52+O54+O56+O58+O60+O62+O64+O66+O68+O70+O72+O74+O76+O78+O80+O82+O84+O86+O88+O90+O92+O94+O96+O98</f>
        <v>0</v>
      </c>
      <c r="S100" s="39"/>
      <c r="T100" s="16"/>
      <c r="U100" s="16"/>
      <c r="V100" s="16"/>
      <c r="W100" s="16"/>
      <c r="X100" s="16"/>
      <c r="Y100" s="16"/>
      <c r="Z100" s="16"/>
      <c r="AA100" s="16"/>
      <c r="AB100" s="16"/>
      <c r="AC100" s="16"/>
      <c r="AD100" s="16"/>
    </row>
    <row r="101" spans="1:30" x14ac:dyDescent="0.25">
      <c r="S101" s="39"/>
      <c r="T101" s="16"/>
      <c r="U101" s="16"/>
      <c r="V101" s="16"/>
      <c r="W101" s="16"/>
      <c r="X101" s="16"/>
      <c r="Y101" s="16"/>
      <c r="Z101" s="16"/>
      <c r="AA101" s="16"/>
      <c r="AB101" s="16"/>
      <c r="AC101" s="16"/>
      <c r="AD101" s="16"/>
    </row>
    <row r="102" spans="1:30" x14ac:dyDescent="0.25">
      <c r="S102" s="39"/>
      <c r="T102" s="16"/>
      <c r="U102" s="16"/>
      <c r="V102" s="16"/>
      <c r="W102" s="16"/>
      <c r="X102" s="16"/>
      <c r="Y102" s="16"/>
      <c r="Z102" s="16"/>
      <c r="AA102" s="16"/>
      <c r="AB102" s="16"/>
      <c r="AC102" s="16"/>
      <c r="AD102" s="16"/>
    </row>
    <row r="103" spans="1:30" x14ac:dyDescent="0.25">
      <c r="S103" s="39"/>
      <c r="T103" s="16"/>
      <c r="U103" s="16"/>
      <c r="V103" s="16"/>
      <c r="W103" s="16"/>
      <c r="X103" s="16"/>
      <c r="Y103" s="16"/>
      <c r="Z103" s="16"/>
      <c r="AA103" s="16"/>
      <c r="AB103" s="16"/>
      <c r="AC103" s="16"/>
      <c r="AD103" s="16"/>
    </row>
    <row r="104" spans="1:30" x14ac:dyDescent="0.25">
      <c r="S104" s="39"/>
      <c r="T104" s="16"/>
      <c r="U104" s="16"/>
      <c r="V104" s="16"/>
      <c r="W104" s="16"/>
      <c r="X104" s="16"/>
      <c r="Y104" s="16"/>
      <c r="Z104" s="16"/>
      <c r="AA104" s="16"/>
      <c r="AB104" s="16"/>
      <c r="AC104" s="16"/>
      <c r="AD104" s="16"/>
    </row>
    <row r="105" spans="1:30" x14ac:dyDescent="0.25">
      <c r="S105" s="39"/>
      <c r="T105" s="16"/>
      <c r="U105" s="16"/>
      <c r="V105" s="16"/>
      <c r="W105" s="16"/>
      <c r="X105" s="16"/>
      <c r="Y105" s="16"/>
      <c r="Z105" s="16"/>
      <c r="AA105" s="16"/>
      <c r="AB105" s="16"/>
      <c r="AC105" s="16"/>
      <c r="AD105" s="16"/>
    </row>
    <row r="106" spans="1:30" x14ac:dyDescent="0.25">
      <c r="M106" s="39"/>
      <c r="S106" s="39"/>
      <c r="T106" s="16"/>
      <c r="U106" s="16"/>
      <c r="V106" s="16"/>
      <c r="W106" s="16"/>
      <c r="X106" s="16"/>
      <c r="Y106" s="16"/>
      <c r="Z106" s="16"/>
      <c r="AA106" s="16"/>
      <c r="AB106" s="16"/>
      <c r="AC106" s="16"/>
      <c r="AD106" s="16"/>
    </row>
    <row r="107" spans="1:30" hidden="1" x14ac:dyDescent="0.25">
      <c r="S107" s="39"/>
      <c r="T107" s="16"/>
      <c r="U107" s="16"/>
      <c r="V107" s="16"/>
      <c r="W107" s="16"/>
      <c r="X107" s="16"/>
      <c r="Y107" s="16"/>
      <c r="Z107" s="16"/>
      <c r="AA107" s="16"/>
      <c r="AB107" s="16"/>
      <c r="AC107" s="16"/>
      <c r="AD107" s="16"/>
    </row>
    <row r="108" spans="1:30" x14ac:dyDescent="0.25">
      <c r="S108" s="39"/>
      <c r="T108" s="16"/>
      <c r="U108" s="16"/>
      <c r="V108" s="16"/>
      <c r="W108" s="16"/>
      <c r="X108" s="16"/>
      <c r="Y108" s="16"/>
      <c r="Z108" s="16"/>
      <c r="AA108" s="16"/>
      <c r="AB108" s="16"/>
      <c r="AC108" s="16"/>
      <c r="AD108" s="16"/>
    </row>
    <row r="109" spans="1:30" x14ac:dyDescent="0.25">
      <c r="S109" s="39"/>
      <c r="T109" s="16"/>
      <c r="U109" s="16"/>
      <c r="V109" s="16"/>
      <c r="W109" s="16"/>
      <c r="X109" s="16"/>
      <c r="Y109" s="16"/>
      <c r="Z109" s="16"/>
      <c r="AA109" s="16"/>
      <c r="AB109" s="16"/>
      <c r="AC109" s="16"/>
      <c r="AD109" s="16"/>
    </row>
    <row r="110" spans="1:30" x14ac:dyDescent="0.25">
      <c r="S110" s="39"/>
      <c r="T110" s="16"/>
      <c r="U110" s="16"/>
      <c r="V110" s="16"/>
      <c r="W110" s="16"/>
      <c r="X110" s="16"/>
      <c r="Y110" s="16"/>
      <c r="Z110" s="16"/>
      <c r="AA110" s="16"/>
      <c r="AB110" s="16"/>
      <c r="AC110" s="16"/>
      <c r="AD110" s="16"/>
    </row>
    <row r="111" spans="1:30" x14ac:dyDescent="0.25">
      <c r="S111" s="39"/>
      <c r="T111" s="16"/>
      <c r="U111" s="16"/>
      <c r="V111" s="16"/>
      <c r="W111" s="16"/>
      <c r="X111" s="16"/>
      <c r="Y111" s="16"/>
      <c r="Z111" s="16"/>
      <c r="AA111" s="16"/>
      <c r="AB111" s="16"/>
      <c r="AC111" s="16"/>
      <c r="AD111" s="16"/>
    </row>
    <row r="112" spans="1:30" x14ac:dyDescent="0.25">
      <c r="S112" s="39"/>
      <c r="T112" s="16"/>
      <c r="U112" s="16"/>
      <c r="V112" s="16"/>
      <c r="W112" s="16"/>
      <c r="X112" s="16"/>
      <c r="Y112" s="16"/>
      <c r="Z112" s="16"/>
      <c r="AA112" s="16"/>
      <c r="AB112" s="16"/>
      <c r="AC112" s="16"/>
      <c r="AD112" s="16"/>
    </row>
    <row r="113" spans="19:30" x14ac:dyDescent="0.25">
      <c r="S113" s="39"/>
      <c r="T113" s="16"/>
      <c r="U113" s="16"/>
      <c r="V113" s="16"/>
      <c r="W113" s="16"/>
      <c r="X113" s="16"/>
      <c r="Y113" s="16"/>
      <c r="Z113" s="16"/>
      <c r="AA113" s="16"/>
      <c r="AB113" s="16"/>
      <c r="AC113" s="16"/>
      <c r="AD113" s="16"/>
    </row>
    <row r="114" spans="19:30" x14ac:dyDescent="0.25">
      <c r="S114" s="39"/>
      <c r="T114" s="16"/>
      <c r="U114" s="16"/>
      <c r="V114" s="16"/>
      <c r="W114" s="16"/>
      <c r="X114" s="16"/>
      <c r="Y114" s="16"/>
      <c r="Z114" s="16"/>
      <c r="AA114" s="16"/>
      <c r="AB114" s="16"/>
      <c r="AC114" s="16"/>
      <c r="AD114" s="16"/>
    </row>
    <row r="115" spans="19:30" x14ac:dyDescent="0.25">
      <c r="S115" s="39"/>
      <c r="T115" s="16"/>
      <c r="U115" s="16"/>
      <c r="V115" s="16"/>
      <c r="W115" s="16"/>
      <c r="X115" s="16"/>
      <c r="Y115" s="16"/>
      <c r="Z115" s="16"/>
      <c r="AA115" s="16"/>
      <c r="AB115" s="16"/>
      <c r="AC115" s="16"/>
      <c r="AD115" s="16"/>
    </row>
    <row r="116" spans="19:30" x14ac:dyDescent="0.25">
      <c r="S116" s="39"/>
      <c r="T116" s="16"/>
      <c r="U116" s="16"/>
      <c r="V116" s="16"/>
      <c r="W116" s="16"/>
      <c r="X116" s="16"/>
      <c r="Y116" s="16"/>
      <c r="Z116" s="16"/>
      <c r="AA116" s="16"/>
      <c r="AB116" s="16"/>
      <c r="AC116" s="16"/>
      <c r="AD116" s="16"/>
    </row>
    <row r="117" spans="19:30" x14ac:dyDescent="0.25">
      <c r="S117" s="39"/>
      <c r="T117" s="16"/>
      <c r="U117" s="16"/>
      <c r="V117" s="16"/>
      <c r="W117" s="16"/>
      <c r="X117" s="16"/>
      <c r="Y117" s="16"/>
      <c r="Z117" s="16"/>
      <c r="AA117" s="16"/>
      <c r="AB117" s="16"/>
      <c r="AC117" s="16"/>
      <c r="AD117" s="16"/>
    </row>
    <row r="118" spans="19:30" x14ac:dyDescent="0.25">
      <c r="S118" s="39"/>
      <c r="T118" s="16"/>
      <c r="U118" s="16"/>
      <c r="V118" s="16"/>
      <c r="W118" s="16"/>
      <c r="X118" s="16"/>
      <c r="Y118" s="16"/>
      <c r="Z118" s="16"/>
      <c r="AA118" s="16"/>
      <c r="AB118" s="16"/>
      <c r="AC118" s="16"/>
      <c r="AD118" s="16"/>
    </row>
    <row r="119" spans="19:30" x14ac:dyDescent="0.25">
      <c r="S119" s="39"/>
      <c r="T119" s="16"/>
      <c r="U119" s="16"/>
      <c r="V119" s="16"/>
      <c r="W119" s="16"/>
      <c r="X119" s="16"/>
      <c r="Y119" s="16"/>
      <c r="Z119" s="16"/>
      <c r="AA119" s="16"/>
      <c r="AB119" s="16"/>
      <c r="AC119" s="16"/>
      <c r="AD119" s="16"/>
    </row>
    <row r="120" spans="19:30" x14ac:dyDescent="0.25">
      <c r="S120" s="39"/>
      <c r="T120" s="16"/>
      <c r="U120" s="16"/>
      <c r="V120" s="16"/>
      <c r="W120" s="16"/>
      <c r="X120" s="16"/>
      <c r="Y120" s="16"/>
      <c r="Z120" s="16"/>
      <c r="AA120" s="16"/>
      <c r="AB120" s="16"/>
      <c r="AC120" s="16"/>
      <c r="AD120" s="16"/>
    </row>
    <row r="121" spans="19:30" x14ac:dyDescent="0.25">
      <c r="S121" s="39"/>
      <c r="T121" s="16"/>
      <c r="U121" s="16"/>
      <c r="V121" s="16"/>
      <c r="W121" s="16"/>
      <c r="X121" s="16"/>
      <c r="Y121" s="16"/>
      <c r="Z121" s="16"/>
      <c r="AA121" s="16"/>
      <c r="AB121" s="16"/>
      <c r="AC121" s="16"/>
      <c r="AD121" s="16"/>
    </row>
    <row r="122" spans="19:30" x14ac:dyDescent="0.25">
      <c r="S122" s="39"/>
      <c r="T122" s="16"/>
      <c r="U122" s="16"/>
      <c r="V122" s="16"/>
      <c r="W122" s="16"/>
      <c r="X122" s="16"/>
      <c r="Y122" s="16"/>
      <c r="Z122" s="16"/>
      <c r="AA122" s="16"/>
      <c r="AB122" s="16"/>
      <c r="AC122" s="16"/>
      <c r="AD122" s="16"/>
    </row>
    <row r="123" spans="19:30" x14ac:dyDescent="0.25">
      <c r="S123" s="39"/>
      <c r="T123" s="16"/>
      <c r="U123" s="16"/>
      <c r="V123" s="16"/>
      <c r="W123" s="16"/>
      <c r="X123" s="16"/>
      <c r="Y123" s="16"/>
      <c r="Z123" s="16"/>
      <c r="AA123" s="16"/>
      <c r="AB123" s="16"/>
      <c r="AC123" s="16"/>
      <c r="AD123" s="16"/>
    </row>
    <row r="124" spans="19:30" x14ac:dyDescent="0.25">
      <c r="S124" s="39"/>
      <c r="T124" s="16"/>
      <c r="U124" s="16"/>
      <c r="V124" s="16"/>
      <c r="W124" s="16"/>
      <c r="X124" s="16"/>
      <c r="Y124" s="16"/>
      <c r="Z124" s="16"/>
      <c r="AA124" s="16"/>
      <c r="AB124" s="16"/>
      <c r="AC124" s="16"/>
      <c r="AD124" s="16"/>
    </row>
    <row r="125" spans="19:30" x14ac:dyDescent="0.25">
      <c r="S125" s="39"/>
      <c r="T125" s="16"/>
      <c r="U125" s="16"/>
      <c r="V125" s="16"/>
      <c r="W125" s="16"/>
      <c r="X125" s="16"/>
      <c r="Y125" s="16"/>
      <c r="Z125" s="16"/>
      <c r="AA125" s="16"/>
      <c r="AB125" s="16"/>
      <c r="AC125" s="16"/>
      <c r="AD125" s="16"/>
    </row>
    <row r="126" spans="19:30" x14ac:dyDescent="0.25">
      <c r="S126" s="39"/>
      <c r="T126" s="16"/>
      <c r="U126" s="16"/>
      <c r="V126" s="16"/>
      <c r="W126" s="16"/>
      <c r="X126" s="16"/>
      <c r="Y126" s="16"/>
      <c r="Z126" s="16"/>
      <c r="AA126" s="16"/>
      <c r="AB126" s="16"/>
      <c r="AC126" s="16"/>
      <c r="AD126" s="16"/>
    </row>
    <row r="127" spans="19:30" x14ac:dyDescent="0.25">
      <c r="S127" s="39"/>
      <c r="T127" s="16"/>
      <c r="U127" s="16"/>
      <c r="V127" s="16"/>
      <c r="W127" s="16"/>
      <c r="X127" s="16"/>
      <c r="Y127" s="16"/>
      <c r="Z127" s="16"/>
      <c r="AA127" s="16"/>
      <c r="AB127" s="16"/>
      <c r="AC127" s="16"/>
      <c r="AD127" s="16"/>
    </row>
    <row r="128" spans="19:30" x14ac:dyDescent="0.25">
      <c r="S128" s="39"/>
      <c r="T128" s="16"/>
      <c r="U128" s="16"/>
      <c r="V128" s="16"/>
      <c r="W128" s="16"/>
      <c r="X128" s="16"/>
      <c r="Y128" s="16"/>
      <c r="Z128" s="16"/>
      <c r="AA128" s="16"/>
      <c r="AB128" s="16"/>
      <c r="AC128" s="16"/>
      <c r="AD128" s="16"/>
    </row>
    <row r="129" spans="19:30" x14ac:dyDescent="0.25">
      <c r="S129" s="39"/>
      <c r="T129" s="16"/>
      <c r="U129" s="16"/>
      <c r="V129" s="16"/>
      <c r="W129" s="16"/>
      <c r="X129" s="16"/>
      <c r="Y129" s="16"/>
      <c r="Z129" s="16"/>
      <c r="AA129" s="16"/>
      <c r="AB129" s="16"/>
      <c r="AC129" s="16"/>
      <c r="AD129" s="16"/>
    </row>
    <row r="130" spans="19:30" x14ac:dyDescent="0.25">
      <c r="S130" s="39"/>
      <c r="T130" s="16"/>
      <c r="U130" s="16"/>
      <c r="V130" s="16"/>
      <c r="W130" s="16"/>
      <c r="X130" s="16"/>
      <c r="Y130" s="16"/>
      <c r="Z130" s="16"/>
      <c r="AA130" s="16"/>
      <c r="AB130" s="16"/>
      <c r="AC130" s="16"/>
      <c r="AD130" s="16"/>
    </row>
    <row r="131" spans="19:30" x14ac:dyDescent="0.25">
      <c r="S131" s="39"/>
      <c r="T131" s="16"/>
      <c r="U131" s="16"/>
      <c r="V131" s="16"/>
      <c r="W131" s="16"/>
      <c r="X131" s="16"/>
      <c r="Y131" s="16"/>
      <c r="Z131" s="16"/>
      <c r="AA131" s="16"/>
      <c r="AB131" s="16"/>
      <c r="AC131" s="16"/>
      <c r="AD131" s="16"/>
    </row>
    <row r="132" spans="19:30" x14ac:dyDescent="0.25">
      <c r="S132" s="39"/>
      <c r="T132" s="16"/>
      <c r="U132" s="16"/>
      <c r="V132" s="16"/>
      <c r="W132" s="16"/>
      <c r="X132" s="16"/>
      <c r="Y132" s="16"/>
      <c r="Z132" s="16"/>
      <c r="AA132" s="16"/>
      <c r="AB132" s="16"/>
      <c r="AC132" s="16"/>
      <c r="AD132" s="16"/>
    </row>
    <row r="133" spans="19:30" x14ac:dyDescent="0.25">
      <c r="S133" s="39"/>
      <c r="T133" s="16"/>
      <c r="U133" s="16"/>
      <c r="V133" s="16"/>
      <c r="W133" s="16"/>
      <c r="X133" s="16"/>
      <c r="Y133" s="16"/>
      <c r="Z133" s="16"/>
      <c r="AA133" s="16"/>
      <c r="AB133" s="16"/>
      <c r="AC133" s="16"/>
      <c r="AD133" s="16"/>
    </row>
    <row r="134" spans="19:30" x14ac:dyDescent="0.25">
      <c r="S134" s="39"/>
      <c r="T134" s="16"/>
      <c r="U134" s="16"/>
      <c r="V134" s="16"/>
      <c r="W134" s="16"/>
      <c r="X134" s="16"/>
      <c r="Y134" s="16"/>
      <c r="Z134" s="16"/>
      <c r="AA134" s="16"/>
      <c r="AB134" s="16"/>
      <c r="AC134" s="16"/>
      <c r="AD134" s="16"/>
    </row>
    <row r="135" spans="19:30" x14ac:dyDescent="0.25">
      <c r="S135" s="39"/>
      <c r="T135" s="16"/>
      <c r="U135" s="16"/>
      <c r="V135" s="16"/>
      <c r="W135" s="16"/>
      <c r="X135" s="16"/>
      <c r="Y135" s="16"/>
      <c r="Z135" s="16"/>
      <c r="AA135" s="16"/>
      <c r="AB135" s="16"/>
      <c r="AC135" s="16"/>
      <c r="AD135" s="16"/>
    </row>
    <row r="136" spans="19:30" x14ac:dyDescent="0.25">
      <c r="S136" s="39"/>
      <c r="T136" s="16"/>
      <c r="U136" s="16"/>
      <c r="V136" s="16"/>
      <c r="W136" s="16"/>
      <c r="X136" s="16"/>
      <c r="Y136" s="16"/>
      <c r="Z136" s="16"/>
      <c r="AA136" s="16"/>
      <c r="AB136" s="16"/>
      <c r="AC136" s="16"/>
      <c r="AD136" s="16"/>
    </row>
    <row r="137" spans="19:30" x14ac:dyDescent="0.25">
      <c r="S137" s="39"/>
      <c r="T137" s="16"/>
      <c r="U137" s="16"/>
      <c r="V137" s="16"/>
      <c r="W137" s="16"/>
      <c r="X137" s="16"/>
      <c r="Y137" s="16"/>
      <c r="Z137" s="16"/>
      <c r="AA137" s="16"/>
      <c r="AB137" s="16"/>
      <c r="AC137" s="16"/>
      <c r="AD137" s="16"/>
    </row>
    <row r="138" spans="19:30" x14ac:dyDescent="0.25">
      <c r="S138" s="39"/>
      <c r="T138" s="16"/>
      <c r="U138" s="16"/>
      <c r="V138" s="16"/>
      <c r="W138" s="16"/>
      <c r="X138" s="16"/>
      <c r="Y138" s="16"/>
      <c r="Z138" s="16"/>
      <c r="AA138" s="16"/>
      <c r="AB138" s="16"/>
      <c r="AC138" s="16"/>
      <c r="AD138" s="16"/>
    </row>
    <row r="139" spans="19:30" x14ac:dyDescent="0.25">
      <c r="S139" s="39"/>
      <c r="T139" s="16"/>
      <c r="U139" s="16"/>
      <c r="V139" s="16"/>
      <c r="W139" s="16"/>
      <c r="X139" s="16"/>
      <c r="Y139" s="16"/>
      <c r="Z139" s="16"/>
      <c r="AA139" s="16"/>
      <c r="AB139" s="16"/>
      <c r="AC139" s="16"/>
      <c r="AD139" s="16"/>
    </row>
    <row r="140" spans="19:30" x14ac:dyDescent="0.25">
      <c r="S140" s="39"/>
      <c r="T140" s="16"/>
      <c r="U140" s="16"/>
      <c r="V140" s="16"/>
      <c r="W140" s="16"/>
      <c r="X140" s="16"/>
      <c r="Y140" s="16"/>
      <c r="Z140" s="16"/>
      <c r="AA140" s="16"/>
      <c r="AB140" s="16"/>
      <c r="AC140" s="16"/>
      <c r="AD140" s="16"/>
    </row>
    <row r="141" spans="19:30" x14ac:dyDescent="0.25">
      <c r="S141" s="39"/>
      <c r="T141" s="16"/>
      <c r="U141" s="16"/>
      <c r="V141" s="16"/>
      <c r="W141" s="16"/>
      <c r="X141" s="16"/>
      <c r="Y141" s="16"/>
      <c r="Z141" s="16"/>
      <c r="AA141" s="16"/>
      <c r="AB141" s="16"/>
      <c r="AC141" s="16"/>
      <c r="AD141" s="16"/>
    </row>
    <row r="142" spans="19:30" x14ac:dyDescent="0.25">
      <c r="S142" s="39"/>
      <c r="T142" s="16"/>
      <c r="U142" s="16"/>
      <c r="V142" s="16"/>
      <c r="W142" s="16"/>
      <c r="X142" s="16"/>
      <c r="Y142" s="16"/>
      <c r="Z142" s="16"/>
      <c r="AA142" s="16"/>
      <c r="AB142" s="16"/>
      <c r="AC142" s="16"/>
      <c r="AD142" s="16"/>
    </row>
    <row r="143" spans="19:30" x14ac:dyDescent="0.25">
      <c r="S143" s="39"/>
      <c r="T143" s="16"/>
      <c r="U143" s="16"/>
      <c r="V143" s="16"/>
      <c r="W143" s="16"/>
      <c r="X143" s="16"/>
      <c r="Y143" s="16"/>
      <c r="Z143" s="16"/>
      <c r="AA143" s="16"/>
      <c r="AB143" s="16"/>
      <c r="AC143" s="16"/>
      <c r="AD143" s="16"/>
    </row>
    <row r="144" spans="19:30" x14ac:dyDescent="0.25">
      <c r="S144" s="39"/>
      <c r="T144" s="16"/>
      <c r="U144" s="16"/>
      <c r="V144" s="16"/>
      <c r="W144" s="16"/>
      <c r="X144" s="16"/>
      <c r="Y144" s="16"/>
      <c r="Z144" s="16"/>
      <c r="AA144" s="16"/>
      <c r="AB144" s="16"/>
      <c r="AC144" s="16"/>
      <c r="AD144" s="16"/>
    </row>
    <row r="145" spans="19:30" x14ac:dyDescent="0.25">
      <c r="S145" s="39"/>
      <c r="T145" s="16"/>
      <c r="U145" s="16"/>
      <c r="V145" s="16"/>
      <c r="W145" s="16"/>
      <c r="X145" s="16"/>
      <c r="Y145" s="16"/>
      <c r="Z145" s="16"/>
      <c r="AA145" s="16"/>
      <c r="AB145" s="16"/>
      <c r="AC145" s="16"/>
      <c r="AD145" s="16"/>
    </row>
    <row r="146" spans="19:30" x14ac:dyDescent="0.25">
      <c r="S146" s="39"/>
      <c r="T146" s="16"/>
      <c r="U146" s="16"/>
      <c r="V146" s="16"/>
      <c r="W146" s="16"/>
      <c r="X146" s="16"/>
      <c r="Y146" s="16"/>
      <c r="Z146" s="16"/>
      <c r="AA146" s="16"/>
      <c r="AB146" s="16"/>
      <c r="AC146" s="16"/>
      <c r="AD146" s="16"/>
    </row>
    <row r="147" spans="19:30" x14ac:dyDescent="0.25">
      <c r="S147" s="39"/>
      <c r="T147" s="16"/>
      <c r="U147" s="16"/>
      <c r="V147" s="16"/>
      <c r="W147" s="16"/>
      <c r="X147" s="16"/>
      <c r="Y147" s="16"/>
      <c r="Z147" s="16"/>
      <c r="AA147" s="16"/>
      <c r="AB147" s="16"/>
      <c r="AC147" s="16"/>
      <c r="AD147" s="16"/>
    </row>
    <row r="148" spans="19:30" x14ac:dyDescent="0.25">
      <c r="S148" s="39"/>
      <c r="T148" s="16"/>
      <c r="U148" s="16"/>
      <c r="V148" s="16"/>
      <c r="W148" s="16"/>
      <c r="X148" s="16"/>
      <c r="Y148" s="16"/>
      <c r="Z148" s="16"/>
      <c r="AA148" s="16"/>
      <c r="AB148" s="16"/>
      <c r="AC148" s="16"/>
      <c r="AD148" s="16"/>
    </row>
    <row r="149" spans="19:30" x14ac:dyDescent="0.25">
      <c r="S149" s="39"/>
      <c r="T149" s="16"/>
      <c r="U149" s="16"/>
      <c r="V149" s="16"/>
      <c r="W149" s="16"/>
      <c r="X149" s="16"/>
      <c r="Y149" s="16"/>
      <c r="Z149" s="16"/>
      <c r="AA149" s="16"/>
      <c r="AB149" s="16"/>
      <c r="AC149" s="16"/>
      <c r="AD149" s="16"/>
    </row>
    <row r="150" spans="19:30" x14ac:dyDescent="0.25">
      <c r="S150" s="39"/>
      <c r="T150" s="16"/>
      <c r="U150" s="16"/>
      <c r="V150" s="16"/>
      <c r="W150" s="16"/>
      <c r="X150" s="16"/>
      <c r="Y150" s="16"/>
      <c r="Z150" s="16"/>
      <c r="AA150" s="16"/>
      <c r="AB150" s="16"/>
      <c r="AC150" s="16"/>
      <c r="AD150" s="16"/>
    </row>
    <row r="151" spans="19:30" x14ac:dyDescent="0.25">
      <c r="S151" s="39"/>
      <c r="T151" s="16"/>
      <c r="U151" s="16"/>
      <c r="V151" s="16"/>
      <c r="W151" s="16"/>
      <c r="X151" s="16"/>
      <c r="Y151" s="16"/>
      <c r="Z151" s="16"/>
      <c r="AA151" s="16"/>
      <c r="AB151" s="16"/>
      <c r="AC151" s="16"/>
      <c r="AD151" s="16"/>
    </row>
    <row r="152" spans="19:30" x14ac:dyDescent="0.25">
      <c r="S152" s="39"/>
      <c r="T152" s="16"/>
      <c r="U152" s="16"/>
      <c r="V152" s="16"/>
      <c r="W152" s="16"/>
      <c r="X152" s="16"/>
      <c r="Y152" s="16"/>
      <c r="Z152" s="16"/>
      <c r="AA152" s="16"/>
      <c r="AB152" s="16"/>
      <c r="AC152" s="16"/>
      <c r="AD152" s="16"/>
    </row>
    <row r="153" spans="19:30" x14ac:dyDescent="0.25">
      <c r="S153" s="39"/>
      <c r="T153" s="16"/>
      <c r="U153" s="16"/>
      <c r="V153" s="16"/>
      <c r="W153" s="16"/>
      <c r="X153" s="16"/>
      <c r="Y153" s="16"/>
      <c r="Z153" s="16"/>
      <c r="AA153" s="16"/>
      <c r="AB153" s="16"/>
      <c r="AC153" s="16"/>
      <c r="AD153" s="16"/>
    </row>
    <row r="154" spans="19:30" x14ac:dyDescent="0.25">
      <c r="S154" s="39"/>
      <c r="T154" s="16"/>
      <c r="U154" s="16"/>
      <c r="V154" s="16"/>
      <c r="W154" s="16"/>
      <c r="X154" s="16"/>
      <c r="Y154" s="16"/>
      <c r="Z154" s="16"/>
      <c r="AA154" s="16"/>
      <c r="AB154" s="16"/>
      <c r="AC154" s="16"/>
      <c r="AD154" s="16"/>
    </row>
    <row r="155" spans="19:30" x14ac:dyDescent="0.25">
      <c r="S155" s="39"/>
      <c r="T155" s="16"/>
      <c r="U155" s="16"/>
      <c r="V155" s="16"/>
      <c r="W155" s="16"/>
      <c r="X155" s="16"/>
      <c r="Y155" s="16"/>
      <c r="Z155" s="16"/>
      <c r="AA155" s="16"/>
      <c r="AB155" s="16"/>
      <c r="AC155" s="16"/>
      <c r="AD155" s="16"/>
    </row>
    <row r="156" spans="19:30" x14ac:dyDescent="0.25">
      <c r="S156" s="39"/>
      <c r="T156" s="16"/>
      <c r="U156" s="16"/>
      <c r="V156" s="16"/>
      <c r="W156" s="16"/>
      <c r="X156" s="16"/>
      <c r="Y156" s="16"/>
      <c r="Z156" s="16"/>
      <c r="AA156" s="16"/>
      <c r="AB156" s="16"/>
      <c r="AC156" s="16"/>
      <c r="AD156" s="16"/>
    </row>
    <row r="157" spans="19:30" x14ac:dyDescent="0.25">
      <c r="S157" s="39"/>
      <c r="T157" s="16"/>
      <c r="U157" s="16"/>
      <c r="V157" s="16"/>
      <c r="W157" s="16"/>
      <c r="X157" s="16"/>
      <c r="Y157" s="16"/>
      <c r="Z157" s="16"/>
      <c r="AA157" s="16"/>
      <c r="AB157" s="16"/>
      <c r="AC157" s="16"/>
      <c r="AD157" s="16"/>
    </row>
    <row r="158" spans="19:30" x14ac:dyDescent="0.25">
      <c r="S158" s="39"/>
      <c r="T158" s="16"/>
      <c r="U158" s="16"/>
      <c r="V158" s="16"/>
      <c r="W158" s="16"/>
      <c r="X158" s="16"/>
      <c r="Y158" s="16"/>
      <c r="Z158" s="16"/>
      <c r="AA158" s="16"/>
      <c r="AB158" s="16"/>
      <c r="AC158" s="16"/>
      <c r="AD158" s="16"/>
    </row>
    <row r="159" spans="19:30" x14ac:dyDescent="0.25">
      <c r="S159" s="39"/>
      <c r="T159" s="16"/>
      <c r="U159" s="16"/>
      <c r="V159" s="16"/>
      <c r="W159" s="16"/>
      <c r="X159" s="16"/>
      <c r="Y159" s="16"/>
      <c r="Z159" s="16"/>
      <c r="AA159" s="16"/>
      <c r="AB159" s="16"/>
      <c r="AC159" s="16"/>
      <c r="AD159" s="16"/>
    </row>
    <row r="160" spans="19:30" x14ac:dyDescent="0.25">
      <c r="S160" s="39"/>
      <c r="T160" s="16"/>
      <c r="U160" s="16"/>
      <c r="V160" s="16"/>
      <c r="W160" s="16"/>
      <c r="X160" s="16"/>
      <c r="Y160" s="16"/>
      <c r="Z160" s="16"/>
      <c r="AA160" s="16"/>
      <c r="AB160" s="16"/>
      <c r="AC160" s="16"/>
      <c r="AD160" s="16"/>
    </row>
    <row r="161" spans="19:30" x14ac:dyDescent="0.25">
      <c r="S161" s="39"/>
      <c r="T161" s="16"/>
      <c r="U161" s="16"/>
      <c r="V161" s="16"/>
      <c r="W161" s="16"/>
      <c r="X161" s="16"/>
      <c r="Y161" s="16"/>
      <c r="Z161" s="16"/>
      <c r="AA161" s="16"/>
      <c r="AB161" s="16"/>
      <c r="AC161" s="16"/>
      <c r="AD161" s="16"/>
    </row>
    <row r="162" spans="19:30" x14ac:dyDescent="0.25">
      <c r="S162" s="39"/>
      <c r="T162" s="16"/>
      <c r="U162" s="16"/>
      <c r="V162" s="16"/>
      <c r="W162" s="16"/>
      <c r="X162" s="16"/>
      <c r="Y162" s="16"/>
      <c r="Z162" s="16"/>
      <c r="AA162" s="16"/>
      <c r="AB162" s="16"/>
      <c r="AC162" s="16"/>
      <c r="AD162" s="16"/>
    </row>
    <row r="163" spans="19:30" x14ac:dyDescent="0.25">
      <c r="S163" s="39"/>
      <c r="T163" s="16"/>
      <c r="U163" s="16"/>
      <c r="V163" s="16"/>
      <c r="W163" s="16"/>
      <c r="X163" s="16"/>
      <c r="Y163" s="16"/>
      <c r="Z163" s="16"/>
      <c r="AA163" s="16"/>
      <c r="AB163" s="16"/>
      <c r="AC163" s="16"/>
      <c r="AD163" s="16"/>
    </row>
    <row r="164" spans="19:30" x14ac:dyDescent="0.25">
      <c r="S164" s="39"/>
      <c r="T164" s="16"/>
      <c r="U164" s="16"/>
      <c r="V164" s="16"/>
      <c r="W164" s="16"/>
      <c r="X164" s="16"/>
      <c r="Y164" s="16"/>
      <c r="Z164" s="16"/>
      <c r="AA164" s="16"/>
      <c r="AB164" s="16"/>
      <c r="AC164" s="16"/>
      <c r="AD164" s="16"/>
    </row>
    <row r="165" spans="19:30" x14ac:dyDescent="0.25">
      <c r="S165" s="39"/>
      <c r="T165" s="16"/>
      <c r="U165" s="16"/>
      <c r="V165" s="16"/>
      <c r="W165" s="16"/>
      <c r="X165" s="16"/>
      <c r="Y165" s="16"/>
      <c r="Z165" s="16"/>
      <c r="AA165" s="16"/>
      <c r="AB165" s="16"/>
      <c r="AC165" s="16"/>
      <c r="AD165" s="16"/>
    </row>
    <row r="166" spans="19:30" x14ac:dyDescent="0.25">
      <c r="S166" s="39"/>
      <c r="T166" s="16"/>
      <c r="U166" s="16"/>
      <c r="V166" s="16"/>
      <c r="W166" s="16"/>
      <c r="X166" s="16"/>
      <c r="Y166" s="16"/>
      <c r="Z166" s="16"/>
      <c r="AA166" s="16"/>
      <c r="AB166" s="16"/>
      <c r="AC166" s="16"/>
      <c r="AD166" s="16"/>
    </row>
    <row r="167" spans="19:30" x14ac:dyDescent="0.25">
      <c r="S167" s="39"/>
      <c r="T167" s="16"/>
      <c r="U167" s="16"/>
      <c r="V167" s="16"/>
      <c r="W167" s="16"/>
      <c r="X167" s="16"/>
      <c r="Y167" s="16"/>
      <c r="Z167" s="16"/>
      <c r="AA167" s="16"/>
      <c r="AB167" s="16"/>
      <c r="AC167" s="16"/>
      <c r="AD167" s="16"/>
    </row>
    <row r="168" spans="19:30" x14ac:dyDescent="0.25">
      <c r="S168" s="39"/>
      <c r="T168" s="16"/>
      <c r="U168" s="16"/>
      <c r="V168" s="16"/>
      <c r="W168" s="16"/>
      <c r="X168" s="16"/>
      <c r="Y168" s="16"/>
      <c r="Z168" s="16"/>
      <c r="AA168" s="16"/>
      <c r="AB168" s="16"/>
      <c r="AC168" s="16"/>
      <c r="AD168" s="16"/>
    </row>
    <row r="169" spans="19:30" x14ac:dyDescent="0.25">
      <c r="S169" s="39"/>
      <c r="T169" s="16"/>
      <c r="U169" s="16"/>
      <c r="V169" s="16"/>
      <c r="W169" s="16"/>
      <c r="X169" s="16"/>
      <c r="Y169" s="16"/>
      <c r="Z169" s="16"/>
      <c r="AA169" s="16"/>
      <c r="AB169" s="16"/>
      <c r="AC169" s="16"/>
      <c r="AD169" s="16"/>
    </row>
    <row r="170" spans="19:30" x14ac:dyDescent="0.25">
      <c r="S170" s="39"/>
      <c r="T170" s="16"/>
      <c r="U170" s="16"/>
      <c r="V170" s="16"/>
      <c r="W170" s="16"/>
      <c r="X170" s="16"/>
      <c r="Y170" s="16"/>
      <c r="Z170" s="16"/>
      <c r="AA170" s="16"/>
      <c r="AB170" s="16"/>
      <c r="AC170" s="16"/>
      <c r="AD170" s="16"/>
    </row>
    <row r="171" spans="19:30" x14ac:dyDescent="0.25">
      <c r="S171" s="39"/>
      <c r="T171" s="16"/>
      <c r="U171" s="16"/>
      <c r="V171" s="16"/>
      <c r="W171" s="16"/>
      <c r="X171" s="16"/>
      <c r="Y171" s="16"/>
      <c r="Z171" s="16"/>
      <c r="AA171" s="16"/>
      <c r="AB171" s="16"/>
      <c r="AC171" s="16"/>
      <c r="AD171" s="16"/>
    </row>
    <row r="172" spans="19:30" x14ac:dyDescent="0.25">
      <c r="S172" s="39"/>
      <c r="T172" s="16"/>
      <c r="U172" s="16"/>
      <c r="V172" s="16"/>
      <c r="W172" s="16"/>
      <c r="X172" s="16"/>
      <c r="Y172" s="16"/>
      <c r="Z172" s="16"/>
      <c r="AA172" s="16"/>
      <c r="AB172" s="16"/>
      <c r="AC172" s="16"/>
      <c r="AD172" s="16"/>
    </row>
    <row r="173" spans="19:30" x14ac:dyDescent="0.25">
      <c r="S173" s="39"/>
      <c r="T173" s="16"/>
      <c r="U173" s="16"/>
      <c r="V173" s="16"/>
      <c r="W173" s="16"/>
      <c r="X173" s="16"/>
      <c r="Y173" s="16"/>
      <c r="Z173" s="16"/>
      <c r="AA173" s="16"/>
      <c r="AB173" s="16"/>
      <c r="AC173" s="16"/>
      <c r="AD173" s="16"/>
    </row>
    <row r="174" spans="19:30" x14ac:dyDescent="0.25">
      <c r="S174" s="39"/>
      <c r="T174" s="16"/>
      <c r="U174" s="16"/>
      <c r="V174" s="16"/>
      <c r="W174" s="16"/>
      <c r="X174" s="16"/>
      <c r="Y174" s="16"/>
      <c r="Z174" s="16"/>
      <c r="AA174" s="16"/>
      <c r="AB174" s="16"/>
      <c r="AC174" s="16"/>
      <c r="AD174" s="16"/>
    </row>
    <row r="175" spans="19:30" x14ac:dyDescent="0.25">
      <c r="S175" s="39"/>
      <c r="T175" s="16"/>
      <c r="U175" s="16"/>
      <c r="V175" s="16"/>
      <c r="W175" s="16"/>
      <c r="X175" s="16"/>
      <c r="Y175" s="16"/>
      <c r="Z175" s="16"/>
      <c r="AA175" s="16"/>
      <c r="AB175" s="16"/>
      <c r="AC175" s="16"/>
      <c r="AD175" s="16"/>
    </row>
    <row r="176" spans="19:30" x14ac:dyDescent="0.25">
      <c r="S176" s="39"/>
      <c r="T176" s="16"/>
      <c r="U176" s="16"/>
      <c r="V176" s="16"/>
      <c r="W176" s="16"/>
      <c r="X176" s="16"/>
      <c r="Y176" s="16"/>
      <c r="Z176" s="16"/>
      <c r="AA176" s="16"/>
      <c r="AB176" s="16"/>
      <c r="AC176" s="16"/>
      <c r="AD176" s="16"/>
    </row>
    <row r="177" spans="19:30" x14ac:dyDescent="0.25">
      <c r="S177" s="39"/>
      <c r="T177" s="16"/>
      <c r="U177" s="16"/>
      <c r="V177" s="16"/>
      <c r="W177" s="16"/>
      <c r="X177" s="16"/>
      <c r="Y177" s="16"/>
      <c r="Z177" s="16"/>
      <c r="AA177" s="16"/>
      <c r="AB177" s="16"/>
      <c r="AC177" s="16"/>
      <c r="AD177" s="16"/>
    </row>
    <row r="178" spans="19:30" x14ac:dyDescent="0.25">
      <c r="S178" s="39"/>
      <c r="T178" s="16"/>
      <c r="U178" s="16"/>
      <c r="V178" s="16"/>
      <c r="W178" s="16"/>
      <c r="X178" s="16"/>
      <c r="Y178" s="16"/>
      <c r="Z178" s="16"/>
      <c r="AA178" s="16"/>
      <c r="AB178" s="16"/>
      <c r="AC178" s="16"/>
      <c r="AD178" s="16"/>
    </row>
    <row r="179" spans="19:30" x14ac:dyDescent="0.25">
      <c r="S179" s="39"/>
      <c r="T179" s="16"/>
      <c r="U179" s="16"/>
      <c r="V179" s="16"/>
      <c r="W179" s="16"/>
      <c r="X179" s="16"/>
      <c r="Y179" s="16"/>
      <c r="Z179" s="16"/>
      <c r="AA179" s="16"/>
      <c r="AB179" s="16"/>
      <c r="AC179" s="16"/>
      <c r="AD179" s="16"/>
    </row>
    <row r="180" spans="19:30" x14ac:dyDescent="0.25">
      <c r="S180" s="39"/>
      <c r="T180" s="16"/>
      <c r="U180" s="16"/>
      <c r="V180" s="16"/>
      <c r="W180" s="16"/>
      <c r="X180" s="16"/>
      <c r="Y180" s="16"/>
      <c r="Z180" s="16"/>
      <c r="AA180" s="16"/>
      <c r="AB180" s="16"/>
      <c r="AC180" s="16"/>
      <c r="AD180" s="16"/>
    </row>
    <row r="181" spans="19:30" x14ac:dyDescent="0.25">
      <c r="S181" s="39"/>
      <c r="T181" s="16"/>
      <c r="U181" s="16"/>
      <c r="V181" s="16"/>
      <c r="W181" s="16"/>
      <c r="X181" s="16"/>
      <c r="Y181" s="16"/>
      <c r="Z181" s="16"/>
      <c r="AA181" s="16"/>
      <c r="AB181" s="16"/>
      <c r="AC181" s="16"/>
      <c r="AD181" s="16"/>
    </row>
    <row r="182" spans="19:30" x14ac:dyDescent="0.25">
      <c r="S182" s="39"/>
      <c r="T182" s="16"/>
      <c r="U182" s="16"/>
      <c r="V182" s="16"/>
      <c r="W182" s="16"/>
      <c r="X182" s="16"/>
      <c r="Y182" s="16"/>
      <c r="Z182" s="16"/>
      <c r="AA182" s="16"/>
      <c r="AB182" s="16"/>
      <c r="AC182" s="16"/>
      <c r="AD182" s="16"/>
    </row>
    <row r="183" spans="19:30" x14ac:dyDescent="0.25">
      <c r="S183" s="39"/>
      <c r="T183" s="16"/>
      <c r="U183" s="16"/>
      <c r="V183" s="16"/>
      <c r="W183" s="16"/>
      <c r="X183" s="16"/>
      <c r="Y183" s="16"/>
      <c r="Z183" s="16"/>
      <c r="AA183" s="16"/>
      <c r="AB183" s="16"/>
      <c r="AC183" s="16"/>
      <c r="AD183" s="16"/>
    </row>
    <row r="184" spans="19:30" x14ac:dyDescent="0.25">
      <c r="S184" s="39"/>
      <c r="T184" s="16"/>
      <c r="U184" s="16"/>
      <c r="V184" s="16"/>
      <c r="W184" s="16"/>
      <c r="X184" s="16"/>
      <c r="Y184" s="16"/>
      <c r="Z184" s="16"/>
      <c r="AA184" s="16"/>
      <c r="AB184" s="16"/>
      <c r="AC184" s="16"/>
      <c r="AD184" s="16"/>
    </row>
    <row r="185" spans="19:30" x14ac:dyDescent="0.25">
      <c r="S185" s="39"/>
      <c r="T185" s="16"/>
      <c r="U185" s="16"/>
      <c r="V185" s="16"/>
      <c r="W185" s="16"/>
      <c r="X185" s="16"/>
      <c r="Y185" s="16"/>
      <c r="Z185" s="16"/>
      <c r="AA185" s="16"/>
      <c r="AB185" s="16"/>
      <c r="AC185" s="16"/>
      <c r="AD185" s="16"/>
    </row>
    <row r="186" spans="19:30" x14ac:dyDescent="0.25">
      <c r="S186" s="39"/>
      <c r="T186" s="16"/>
      <c r="U186" s="16"/>
      <c r="V186" s="16"/>
      <c r="W186" s="16"/>
      <c r="X186" s="16"/>
      <c r="Y186" s="16"/>
      <c r="Z186" s="16"/>
      <c r="AA186" s="16"/>
      <c r="AB186" s="16"/>
      <c r="AC186" s="16"/>
      <c r="AD186" s="16"/>
    </row>
    <row r="187" spans="19:30" x14ac:dyDescent="0.25">
      <c r="S187" s="39"/>
      <c r="T187" s="16"/>
      <c r="U187" s="16"/>
      <c r="V187" s="16"/>
      <c r="W187" s="16"/>
      <c r="X187" s="16"/>
      <c r="Y187" s="16"/>
      <c r="Z187" s="16"/>
      <c r="AA187" s="16"/>
      <c r="AB187" s="16"/>
      <c r="AC187" s="16"/>
      <c r="AD187" s="16"/>
    </row>
    <row r="188" spans="19:30" x14ac:dyDescent="0.25">
      <c r="S188" s="39"/>
      <c r="T188" s="16"/>
      <c r="U188" s="16"/>
      <c r="V188" s="16"/>
      <c r="W188" s="16"/>
      <c r="X188" s="16"/>
      <c r="Y188" s="16"/>
      <c r="Z188" s="16"/>
      <c r="AA188" s="16"/>
      <c r="AB188" s="16"/>
      <c r="AC188" s="16"/>
      <c r="AD188" s="16"/>
    </row>
    <row r="189" spans="19:30" x14ac:dyDescent="0.25">
      <c r="S189" s="39"/>
      <c r="T189" s="16"/>
      <c r="U189" s="16"/>
      <c r="V189" s="16"/>
      <c r="W189" s="16"/>
      <c r="X189" s="16"/>
      <c r="Y189" s="16"/>
      <c r="Z189" s="16"/>
      <c r="AA189" s="16"/>
      <c r="AB189" s="16"/>
      <c r="AC189" s="16"/>
      <c r="AD189" s="16"/>
    </row>
    <row r="190" spans="19:30" x14ac:dyDescent="0.25">
      <c r="S190" s="39"/>
      <c r="T190" s="16"/>
      <c r="U190" s="16"/>
      <c r="V190" s="16"/>
      <c r="W190" s="16"/>
      <c r="X190" s="16"/>
      <c r="Y190" s="16"/>
      <c r="Z190" s="16"/>
      <c r="AA190" s="16"/>
      <c r="AB190" s="16"/>
      <c r="AC190" s="16"/>
      <c r="AD190" s="16"/>
    </row>
    <row r="191" spans="19:30" x14ac:dyDescent="0.25">
      <c r="S191" s="39"/>
      <c r="T191" s="16"/>
      <c r="U191" s="16"/>
      <c r="V191" s="16"/>
      <c r="W191" s="16"/>
      <c r="X191" s="16"/>
      <c r="Y191" s="16"/>
      <c r="Z191" s="16"/>
      <c r="AA191" s="16"/>
      <c r="AB191" s="16"/>
      <c r="AC191" s="16"/>
      <c r="AD191" s="16"/>
    </row>
    <row r="192" spans="19:30" x14ac:dyDescent="0.25">
      <c r="S192" s="39"/>
      <c r="T192" s="16"/>
      <c r="U192" s="16"/>
      <c r="V192" s="16"/>
      <c r="W192" s="16"/>
      <c r="X192" s="16"/>
      <c r="Y192" s="16"/>
      <c r="Z192" s="16"/>
      <c r="AA192" s="16"/>
      <c r="AB192" s="16"/>
      <c r="AC192" s="16"/>
      <c r="AD192" s="16"/>
    </row>
    <row r="193" spans="19:30" x14ac:dyDescent="0.25">
      <c r="S193" s="39"/>
      <c r="T193" s="16"/>
      <c r="U193" s="16"/>
      <c r="V193" s="16"/>
      <c r="W193" s="16"/>
      <c r="X193" s="16"/>
      <c r="Y193" s="16"/>
      <c r="Z193" s="16"/>
      <c r="AA193" s="16"/>
      <c r="AB193" s="16"/>
      <c r="AC193" s="16"/>
      <c r="AD193" s="16"/>
    </row>
    <row r="194" spans="19:30" x14ac:dyDescent="0.25">
      <c r="S194" s="39"/>
      <c r="T194" s="16"/>
      <c r="U194" s="16"/>
      <c r="V194" s="16"/>
      <c r="W194" s="16"/>
      <c r="X194" s="16"/>
      <c r="Y194" s="16"/>
      <c r="Z194" s="16"/>
      <c r="AA194" s="16"/>
      <c r="AB194" s="16"/>
      <c r="AC194" s="16"/>
      <c r="AD194" s="16"/>
    </row>
    <row r="195" spans="19:30" x14ac:dyDescent="0.25">
      <c r="S195" s="39"/>
      <c r="T195" s="16"/>
      <c r="U195" s="16"/>
      <c r="V195" s="16"/>
      <c r="W195" s="16"/>
      <c r="X195" s="16"/>
      <c r="Y195" s="16"/>
      <c r="Z195" s="16"/>
      <c r="AA195" s="16"/>
      <c r="AB195" s="16"/>
      <c r="AC195" s="16"/>
      <c r="AD195" s="16"/>
    </row>
    <row r="196" spans="19:30" x14ac:dyDescent="0.25">
      <c r="S196" s="39"/>
      <c r="T196" s="16"/>
      <c r="U196" s="16"/>
      <c r="V196" s="16"/>
      <c r="W196" s="16"/>
      <c r="X196" s="16"/>
      <c r="Y196" s="16"/>
      <c r="Z196" s="16"/>
      <c r="AA196" s="16"/>
      <c r="AB196" s="16"/>
      <c r="AC196" s="16"/>
      <c r="AD196" s="16"/>
    </row>
    <row r="197" spans="19:30" x14ac:dyDescent="0.25">
      <c r="S197" s="39"/>
      <c r="T197" s="16"/>
      <c r="U197" s="16"/>
      <c r="V197" s="16"/>
      <c r="W197" s="16"/>
      <c r="X197" s="16"/>
      <c r="Y197" s="16"/>
      <c r="Z197" s="16"/>
      <c r="AA197" s="16"/>
      <c r="AB197" s="16"/>
      <c r="AC197" s="16"/>
      <c r="AD197" s="16"/>
    </row>
    <row r="198" spans="19:30" x14ac:dyDescent="0.25">
      <c r="S198" s="39"/>
      <c r="T198" s="16"/>
      <c r="U198" s="16"/>
      <c r="V198" s="16"/>
      <c r="W198" s="16"/>
      <c r="X198" s="16"/>
      <c r="Y198" s="16"/>
      <c r="Z198" s="16"/>
      <c r="AA198" s="16"/>
      <c r="AB198" s="16"/>
      <c r="AC198" s="16"/>
      <c r="AD198" s="16"/>
    </row>
    <row r="199" spans="19:30" x14ac:dyDescent="0.25">
      <c r="S199" s="39"/>
      <c r="T199" s="16"/>
      <c r="U199" s="16"/>
      <c r="V199" s="16"/>
      <c r="W199" s="16"/>
      <c r="X199" s="16"/>
      <c r="Y199" s="16"/>
      <c r="Z199" s="16"/>
      <c r="AA199" s="16"/>
      <c r="AB199" s="16"/>
      <c r="AC199" s="16"/>
      <c r="AD199" s="16"/>
    </row>
    <row r="200" spans="19:30" x14ac:dyDescent="0.25">
      <c r="S200" s="39"/>
      <c r="T200" s="16"/>
      <c r="U200" s="16"/>
      <c r="V200" s="16"/>
      <c r="W200" s="16"/>
      <c r="X200" s="16"/>
      <c r="Y200" s="16"/>
      <c r="Z200" s="16"/>
      <c r="AA200" s="16"/>
      <c r="AB200" s="16"/>
      <c r="AC200" s="16"/>
      <c r="AD200" s="16"/>
    </row>
    <row r="201" spans="19:30" x14ac:dyDescent="0.25">
      <c r="S201" s="39"/>
      <c r="T201" s="16"/>
      <c r="U201" s="16"/>
      <c r="V201" s="16"/>
      <c r="W201" s="16"/>
      <c r="X201" s="16"/>
      <c r="Y201" s="16"/>
      <c r="Z201" s="16"/>
      <c r="AA201" s="16"/>
      <c r="AB201" s="16"/>
      <c r="AC201" s="16"/>
      <c r="AD201" s="16"/>
    </row>
    <row r="202" spans="19:30" x14ac:dyDescent="0.25">
      <c r="S202" s="39"/>
      <c r="T202" s="16"/>
      <c r="U202" s="16"/>
      <c r="V202" s="16"/>
      <c r="W202" s="16"/>
      <c r="X202" s="16"/>
      <c r="Y202" s="16"/>
      <c r="Z202" s="16"/>
      <c r="AA202" s="16"/>
      <c r="AB202" s="16"/>
      <c r="AC202" s="16"/>
      <c r="AD202" s="16"/>
    </row>
    <row r="203" spans="19:30" x14ac:dyDescent="0.25">
      <c r="S203" s="39"/>
      <c r="T203" s="16"/>
      <c r="U203" s="16"/>
      <c r="V203" s="16"/>
      <c r="W203" s="16"/>
      <c r="X203" s="16"/>
      <c r="Y203" s="16"/>
      <c r="Z203" s="16"/>
      <c r="AA203" s="16"/>
      <c r="AB203" s="16"/>
      <c r="AC203" s="16"/>
      <c r="AD203" s="16"/>
    </row>
    <row r="204" spans="19:30" x14ac:dyDescent="0.25">
      <c r="S204" s="39"/>
      <c r="T204" s="16"/>
      <c r="U204" s="16"/>
      <c r="V204" s="16"/>
      <c r="W204" s="16"/>
      <c r="X204" s="16"/>
      <c r="Y204" s="16"/>
      <c r="Z204" s="16"/>
      <c r="AA204" s="16"/>
      <c r="AB204" s="16"/>
      <c r="AC204" s="16"/>
      <c r="AD204" s="16"/>
    </row>
    <row r="205" spans="19:30" x14ac:dyDescent="0.25">
      <c r="S205" s="39"/>
      <c r="T205" s="16"/>
      <c r="U205" s="16"/>
      <c r="V205" s="16"/>
      <c r="W205" s="16"/>
      <c r="X205" s="16"/>
      <c r="Y205" s="16"/>
      <c r="Z205" s="16"/>
      <c r="AA205" s="16"/>
      <c r="AB205" s="16"/>
      <c r="AC205" s="16"/>
      <c r="AD205" s="16"/>
    </row>
    <row r="206" spans="19:30" x14ac:dyDescent="0.25">
      <c r="S206" s="39"/>
      <c r="T206" s="16"/>
      <c r="U206" s="16"/>
      <c r="V206" s="16"/>
      <c r="W206" s="16"/>
      <c r="X206" s="16"/>
      <c r="Y206" s="16"/>
      <c r="Z206" s="16"/>
      <c r="AA206" s="16"/>
      <c r="AB206" s="16"/>
      <c r="AC206" s="16"/>
      <c r="AD206" s="16"/>
    </row>
    <row r="207" spans="19:30" x14ac:dyDescent="0.25">
      <c r="S207" s="39"/>
      <c r="T207" s="16"/>
      <c r="U207" s="16"/>
      <c r="V207" s="16"/>
      <c r="W207" s="16"/>
      <c r="X207" s="16"/>
      <c r="Y207" s="16"/>
      <c r="Z207" s="16"/>
      <c r="AA207" s="16"/>
      <c r="AB207" s="16"/>
      <c r="AC207" s="16"/>
      <c r="AD207" s="16"/>
    </row>
    <row r="208" spans="19:30" x14ac:dyDescent="0.25">
      <c r="S208" s="39"/>
      <c r="T208" s="16"/>
      <c r="U208" s="16"/>
      <c r="V208" s="16"/>
      <c r="W208" s="16"/>
      <c r="X208" s="16"/>
      <c r="Y208" s="16"/>
      <c r="Z208" s="16"/>
      <c r="AA208" s="16"/>
      <c r="AB208" s="16"/>
      <c r="AC208" s="16"/>
      <c r="AD208" s="16"/>
    </row>
    <row r="209" spans="19:30" x14ac:dyDescent="0.25">
      <c r="S209" s="39"/>
      <c r="T209" s="16"/>
      <c r="U209" s="16"/>
      <c r="V209" s="16"/>
      <c r="W209" s="16"/>
      <c r="X209" s="16"/>
      <c r="Y209" s="16"/>
      <c r="Z209" s="16"/>
      <c r="AA209" s="16"/>
      <c r="AB209" s="16"/>
      <c r="AC209" s="16"/>
      <c r="AD209" s="16"/>
    </row>
    <row r="210" spans="19:30" x14ac:dyDescent="0.25">
      <c r="S210" s="39"/>
      <c r="T210" s="16"/>
      <c r="U210" s="16"/>
      <c r="V210" s="16"/>
      <c r="W210" s="16"/>
      <c r="X210" s="16"/>
      <c r="Y210" s="16"/>
      <c r="Z210" s="16"/>
      <c r="AA210" s="16"/>
      <c r="AB210" s="16"/>
      <c r="AC210" s="16"/>
      <c r="AD210" s="16"/>
    </row>
    <row r="211" spans="19:30" x14ac:dyDescent="0.25">
      <c r="S211" s="39"/>
      <c r="T211" s="16"/>
      <c r="U211" s="16"/>
      <c r="V211" s="16"/>
      <c r="W211" s="16"/>
      <c r="X211" s="16"/>
      <c r="Y211" s="16"/>
      <c r="Z211" s="16"/>
      <c r="AA211" s="16"/>
      <c r="AB211" s="16"/>
      <c r="AC211" s="16"/>
      <c r="AD211" s="16"/>
    </row>
    <row r="212" spans="19:30" x14ac:dyDescent="0.25">
      <c r="S212" s="39"/>
      <c r="T212" s="16"/>
      <c r="U212" s="16"/>
      <c r="V212" s="16"/>
      <c r="W212" s="16"/>
      <c r="X212" s="16"/>
      <c r="Y212" s="16"/>
      <c r="Z212" s="16"/>
      <c r="AA212" s="16"/>
      <c r="AB212" s="16"/>
      <c r="AC212" s="16"/>
      <c r="AD212" s="16"/>
    </row>
    <row r="213" spans="19:30" x14ac:dyDescent="0.25">
      <c r="S213" s="39"/>
      <c r="T213" s="16"/>
      <c r="U213" s="16"/>
      <c r="V213" s="16"/>
      <c r="W213" s="16"/>
      <c r="X213" s="16"/>
      <c r="Y213" s="16"/>
      <c r="Z213" s="16"/>
      <c r="AA213" s="16"/>
      <c r="AB213" s="16"/>
      <c r="AC213" s="16"/>
      <c r="AD213" s="16"/>
    </row>
    <row r="214" spans="19:30" x14ac:dyDescent="0.25">
      <c r="S214" s="39"/>
      <c r="T214" s="16"/>
      <c r="U214" s="16"/>
      <c r="V214" s="16"/>
      <c r="W214" s="16"/>
      <c r="X214" s="16"/>
      <c r="Y214" s="16"/>
      <c r="Z214" s="16"/>
      <c r="AA214" s="16"/>
      <c r="AB214" s="16"/>
      <c r="AC214" s="16"/>
      <c r="AD214" s="16"/>
    </row>
    <row r="215" spans="19:30" x14ac:dyDescent="0.25">
      <c r="S215" s="39"/>
      <c r="T215" s="16"/>
      <c r="U215" s="16"/>
      <c r="V215" s="16"/>
      <c r="W215" s="16"/>
      <c r="X215" s="16"/>
      <c r="Y215" s="16"/>
      <c r="Z215" s="16"/>
      <c r="AA215" s="16"/>
      <c r="AB215" s="16"/>
      <c r="AC215" s="16"/>
      <c r="AD215" s="16"/>
    </row>
    <row r="216" spans="19:30" x14ac:dyDescent="0.25">
      <c r="S216" s="39"/>
      <c r="T216" s="16"/>
      <c r="U216" s="16"/>
      <c r="V216" s="16"/>
      <c r="W216" s="16"/>
      <c r="X216" s="16"/>
      <c r="Y216" s="16"/>
      <c r="Z216" s="16"/>
      <c r="AA216" s="16"/>
      <c r="AB216" s="16"/>
      <c r="AC216" s="16"/>
      <c r="AD216" s="16"/>
    </row>
    <row r="217" spans="19:30" x14ac:dyDescent="0.25">
      <c r="S217" s="39"/>
      <c r="T217" s="16"/>
      <c r="U217" s="16"/>
      <c r="V217" s="16"/>
      <c r="W217" s="16"/>
      <c r="X217" s="16"/>
      <c r="Y217" s="16"/>
      <c r="Z217" s="16"/>
      <c r="AA217" s="16"/>
      <c r="AB217" s="16"/>
      <c r="AC217" s="16"/>
      <c r="AD217" s="16"/>
    </row>
    <row r="218" spans="19:30" x14ac:dyDescent="0.25">
      <c r="T218" s="16"/>
      <c r="U218" s="16"/>
      <c r="V218" s="16"/>
      <c r="W218" s="16"/>
      <c r="X218" s="16"/>
      <c r="Y218" s="16"/>
      <c r="Z218" s="16"/>
      <c r="AA218" s="16"/>
      <c r="AB218" s="16"/>
      <c r="AC218" s="16"/>
      <c r="AD218" s="16"/>
    </row>
    <row r="219" spans="19:30" x14ac:dyDescent="0.25">
      <c r="T219" s="16"/>
      <c r="U219" s="16"/>
      <c r="V219" s="16"/>
      <c r="W219" s="16"/>
      <c r="X219" s="16"/>
      <c r="Y219" s="16"/>
      <c r="Z219" s="16"/>
      <c r="AA219" s="16"/>
      <c r="AB219" s="16"/>
      <c r="AC219" s="16"/>
      <c r="AD219" s="16"/>
    </row>
    <row r="220" spans="19:30" x14ac:dyDescent="0.25">
      <c r="T220" s="16"/>
      <c r="U220" s="16"/>
      <c r="V220" s="16"/>
      <c r="W220" s="16"/>
      <c r="X220" s="16"/>
      <c r="Y220" s="16"/>
      <c r="Z220" s="16"/>
      <c r="AA220" s="16"/>
      <c r="AB220" s="16"/>
      <c r="AC220" s="16"/>
      <c r="AD220" s="16"/>
    </row>
    <row r="221" spans="19:30" x14ac:dyDescent="0.25">
      <c r="T221" s="16"/>
      <c r="U221" s="16"/>
      <c r="V221" s="16"/>
      <c r="W221" s="16"/>
      <c r="X221" s="16"/>
      <c r="Y221" s="16"/>
      <c r="Z221" s="16"/>
      <c r="AA221" s="16"/>
      <c r="AB221" s="16"/>
      <c r="AC221" s="16"/>
      <c r="AD221" s="16"/>
    </row>
  </sheetData>
  <protectedRanges>
    <protectedRange sqref="M37:N37 M39:O39 M41:O41 M43:O43 M45:O45 M47:O47 M49:O49 M51:O51 M53:O53 M55:O55 M57:O57 M59:O59 M61:O61 M63:O63 M65:O65 M67:O67 M69:O69 M71:O71 M73:O73 M75:O75 M77:O77 M79:O79 M81:O81 M83:O83 M85:O85 M87:O87 M89:O89 M91:O91 M93:O93 M95:O95 M97:O97" name="Range1"/>
  </protectedRanges>
  <mergeCells count="469">
    <mergeCell ref="Q97:Q98"/>
    <mergeCell ref="R97:R98"/>
    <mergeCell ref="H97:H98"/>
    <mergeCell ref="I97:I98"/>
    <mergeCell ref="J97:J98"/>
    <mergeCell ref="K97:K98"/>
    <mergeCell ref="L97:L98"/>
    <mergeCell ref="P97:P98"/>
    <mergeCell ref="P95:P96"/>
    <mergeCell ref="Q95:Q96"/>
    <mergeCell ref="R95:R96"/>
    <mergeCell ref="I95:I96"/>
    <mergeCell ref="J95:J96"/>
    <mergeCell ref="K95:K96"/>
    <mergeCell ref="L95:L96"/>
    <mergeCell ref="G97:G98"/>
    <mergeCell ref="G95:G96"/>
    <mergeCell ref="H95:H96"/>
    <mergeCell ref="A95:A96"/>
    <mergeCell ref="B95:B96"/>
    <mergeCell ref="C95:C96"/>
    <mergeCell ref="D95:D96"/>
    <mergeCell ref="E95:E96"/>
    <mergeCell ref="F95:F96"/>
    <mergeCell ref="C91:C92"/>
    <mergeCell ref="D91:D92"/>
    <mergeCell ref="E91:E92"/>
    <mergeCell ref="F91:F92"/>
    <mergeCell ref="A97:A98"/>
    <mergeCell ref="B97:B98"/>
    <mergeCell ref="C97:C98"/>
    <mergeCell ref="D97:D98"/>
    <mergeCell ref="E97:E98"/>
    <mergeCell ref="F97:F98"/>
    <mergeCell ref="J93:J94"/>
    <mergeCell ref="K93:K94"/>
    <mergeCell ref="L93:L94"/>
    <mergeCell ref="P93:P94"/>
    <mergeCell ref="Q93:Q94"/>
    <mergeCell ref="R93:R94"/>
    <mergeCell ref="R91:R92"/>
    <mergeCell ref="A93:A94"/>
    <mergeCell ref="B93:B94"/>
    <mergeCell ref="C93:C94"/>
    <mergeCell ref="D93:D94"/>
    <mergeCell ref="E93:E94"/>
    <mergeCell ref="F93:F94"/>
    <mergeCell ref="G93:G94"/>
    <mergeCell ref="H93:H94"/>
    <mergeCell ref="I93:I94"/>
    <mergeCell ref="I91:I92"/>
    <mergeCell ref="J91:J92"/>
    <mergeCell ref="K91:K92"/>
    <mergeCell ref="L91:L92"/>
    <mergeCell ref="P91:P92"/>
    <mergeCell ref="Q91:Q92"/>
    <mergeCell ref="A91:A92"/>
    <mergeCell ref="B91:B92"/>
    <mergeCell ref="A87:A88"/>
    <mergeCell ref="B87:B88"/>
    <mergeCell ref="C87:C88"/>
    <mergeCell ref="D87:D88"/>
    <mergeCell ref="E87:E88"/>
    <mergeCell ref="I89:I90"/>
    <mergeCell ref="J89:J90"/>
    <mergeCell ref="K89:K90"/>
    <mergeCell ref="L89:L90"/>
    <mergeCell ref="L83:L84"/>
    <mergeCell ref="P83:P84"/>
    <mergeCell ref="Q83:Q84"/>
    <mergeCell ref="A83:A84"/>
    <mergeCell ref="B83:B84"/>
    <mergeCell ref="C83:C84"/>
    <mergeCell ref="G91:G92"/>
    <mergeCell ref="H91:H92"/>
    <mergeCell ref="H89:H90"/>
    <mergeCell ref="P87:P88"/>
    <mergeCell ref="Q87:Q88"/>
    <mergeCell ref="A89:A90"/>
    <mergeCell ref="B89:B90"/>
    <mergeCell ref="C89:C90"/>
    <mergeCell ref="D89:D90"/>
    <mergeCell ref="E89:E90"/>
    <mergeCell ref="F89:F90"/>
    <mergeCell ref="G89:G90"/>
    <mergeCell ref="G87:G88"/>
    <mergeCell ref="H87:H88"/>
    <mergeCell ref="I87:I88"/>
    <mergeCell ref="J87:J88"/>
    <mergeCell ref="K87:K88"/>
    <mergeCell ref="L87:L88"/>
    <mergeCell ref="A85:A86"/>
    <mergeCell ref="B85:B86"/>
    <mergeCell ref="C85:C86"/>
    <mergeCell ref="D85:D86"/>
    <mergeCell ref="E85:E86"/>
    <mergeCell ref="F85:F86"/>
    <mergeCell ref="G85:G86"/>
    <mergeCell ref="H85:H86"/>
    <mergeCell ref="I85:I86"/>
    <mergeCell ref="J85:J86"/>
    <mergeCell ref="K85:K86"/>
    <mergeCell ref="L85:L86"/>
    <mergeCell ref="P85:P86"/>
    <mergeCell ref="F87:F88"/>
    <mergeCell ref="Q89:Q90"/>
    <mergeCell ref="R89:R90"/>
    <mergeCell ref="Q85:Q86"/>
    <mergeCell ref="R85:R86"/>
    <mergeCell ref="R87:R88"/>
    <mergeCell ref="P89:P90"/>
    <mergeCell ref="D83:D84"/>
    <mergeCell ref="E83:E84"/>
    <mergeCell ref="F83:F84"/>
    <mergeCell ref="G83:G84"/>
    <mergeCell ref="H83:H84"/>
    <mergeCell ref="H81:H82"/>
    <mergeCell ref="P79:P80"/>
    <mergeCell ref="Q79:Q80"/>
    <mergeCell ref="R79:R80"/>
    <mergeCell ref="I79:I80"/>
    <mergeCell ref="J79:J80"/>
    <mergeCell ref="K79:K80"/>
    <mergeCell ref="L79:L80"/>
    <mergeCell ref="Q81:Q82"/>
    <mergeCell ref="R81:R82"/>
    <mergeCell ref="I81:I82"/>
    <mergeCell ref="J81:J82"/>
    <mergeCell ref="K81:K82"/>
    <mergeCell ref="L81:L82"/>
    <mergeCell ref="P81:P82"/>
    <mergeCell ref="R83:R84"/>
    <mergeCell ref="I83:I84"/>
    <mergeCell ref="J83:J84"/>
    <mergeCell ref="K83:K84"/>
    <mergeCell ref="G81:G82"/>
    <mergeCell ref="G79:G80"/>
    <mergeCell ref="H79:H80"/>
    <mergeCell ref="A79:A80"/>
    <mergeCell ref="B79:B80"/>
    <mergeCell ref="C79:C80"/>
    <mergeCell ref="D79:D80"/>
    <mergeCell ref="E79:E80"/>
    <mergeCell ref="F79:F80"/>
    <mergeCell ref="C75:C76"/>
    <mergeCell ref="D75:D76"/>
    <mergeCell ref="E75:E76"/>
    <mergeCell ref="F75:F76"/>
    <mergeCell ref="A81:A82"/>
    <mergeCell ref="B81:B82"/>
    <mergeCell ref="C81:C82"/>
    <mergeCell ref="D81:D82"/>
    <mergeCell ref="E81:E82"/>
    <mergeCell ref="F81:F82"/>
    <mergeCell ref="J77:J78"/>
    <mergeCell ref="K77:K78"/>
    <mergeCell ref="L77:L78"/>
    <mergeCell ref="P77:P78"/>
    <mergeCell ref="Q77:Q78"/>
    <mergeCell ref="R77:R78"/>
    <mergeCell ref="R75:R76"/>
    <mergeCell ref="A77:A78"/>
    <mergeCell ref="B77:B78"/>
    <mergeCell ref="C77:C78"/>
    <mergeCell ref="D77:D78"/>
    <mergeCell ref="E77:E78"/>
    <mergeCell ref="F77:F78"/>
    <mergeCell ref="G77:G78"/>
    <mergeCell ref="H77:H78"/>
    <mergeCell ref="I77:I78"/>
    <mergeCell ref="I75:I76"/>
    <mergeCell ref="J75:J76"/>
    <mergeCell ref="K75:K76"/>
    <mergeCell ref="L75:L76"/>
    <mergeCell ref="P75:P76"/>
    <mergeCell ref="Q75:Q76"/>
    <mergeCell ref="A75:A76"/>
    <mergeCell ref="B75:B76"/>
    <mergeCell ref="A71:A72"/>
    <mergeCell ref="B71:B72"/>
    <mergeCell ref="C71:C72"/>
    <mergeCell ref="D71:D72"/>
    <mergeCell ref="E71:E72"/>
    <mergeCell ref="I73:I74"/>
    <mergeCell ref="J73:J74"/>
    <mergeCell ref="K73:K74"/>
    <mergeCell ref="L73:L74"/>
    <mergeCell ref="L67:L68"/>
    <mergeCell ref="P67:P68"/>
    <mergeCell ref="Q67:Q68"/>
    <mergeCell ref="A67:A68"/>
    <mergeCell ref="B67:B68"/>
    <mergeCell ref="C67:C68"/>
    <mergeCell ref="G75:G76"/>
    <mergeCell ref="H75:H76"/>
    <mergeCell ref="H73:H74"/>
    <mergeCell ref="P71:P72"/>
    <mergeCell ref="Q71:Q72"/>
    <mergeCell ref="A73:A74"/>
    <mergeCell ref="B73:B74"/>
    <mergeCell ref="C73:C74"/>
    <mergeCell ref="D73:D74"/>
    <mergeCell ref="E73:E74"/>
    <mergeCell ref="F73:F74"/>
    <mergeCell ref="G73:G74"/>
    <mergeCell ref="G71:G72"/>
    <mergeCell ref="H71:H72"/>
    <mergeCell ref="I71:I72"/>
    <mergeCell ref="J71:J72"/>
    <mergeCell ref="K71:K72"/>
    <mergeCell ref="L71:L72"/>
    <mergeCell ref="A69:A70"/>
    <mergeCell ref="B69:B70"/>
    <mergeCell ref="C69:C70"/>
    <mergeCell ref="D69:D70"/>
    <mergeCell ref="E69:E70"/>
    <mergeCell ref="F69:F70"/>
    <mergeCell ref="G69:G70"/>
    <mergeCell ref="H69:H70"/>
    <mergeCell ref="I69:I70"/>
    <mergeCell ref="J69:J70"/>
    <mergeCell ref="K69:K70"/>
    <mergeCell ref="L69:L70"/>
    <mergeCell ref="P69:P70"/>
    <mergeCell ref="F71:F72"/>
    <mergeCell ref="Q73:Q74"/>
    <mergeCell ref="R73:R74"/>
    <mergeCell ref="Q69:Q70"/>
    <mergeCell ref="R69:R70"/>
    <mergeCell ref="R71:R72"/>
    <mergeCell ref="P73:P74"/>
    <mergeCell ref="D67:D68"/>
    <mergeCell ref="E67:E68"/>
    <mergeCell ref="F67:F68"/>
    <mergeCell ref="G67:G68"/>
    <mergeCell ref="H67:H68"/>
    <mergeCell ref="H65:H66"/>
    <mergeCell ref="P63:P64"/>
    <mergeCell ref="Q63:Q64"/>
    <mergeCell ref="R63:R64"/>
    <mergeCell ref="I63:I64"/>
    <mergeCell ref="J63:J64"/>
    <mergeCell ref="K63:K64"/>
    <mergeCell ref="L63:L64"/>
    <mergeCell ref="Q65:Q66"/>
    <mergeCell ref="R65:R66"/>
    <mergeCell ref="I65:I66"/>
    <mergeCell ref="J65:J66"/>
    <mergeCell ref="K65:K66"/>
    <mergeCell ref="L65:L66"/>
    <mergeCell ref="P65:P66"/>
    <mergeCell ref="R67:R68"/>
    <mergeCell ref="I67:I68"/>
    <mergeCell ref="J67:J68"/>
    <mergeCell ref="K67:K68"/>
    <mergeCell ref="G65:G66"/>
    <mergeCell ref="G63:G64"/>
    <mergeCell ref="H63:H64"/>
    <mergeCell ref="A63:A64"/>
    <mergeCell ref="B63:B64"/>
    <mergeCell ref="C63:C64"/>
    <mergeCell ref="D63:D64"/>
    <mergeCell ref="E63:E64"/>
    <mergeCell ref="F63:F64"/>
    <mergeCell ref="C59:C60"/>
    <mergeCell ref="D59:D60"/>
    <mergeCell ref="E59:E60"/>
    <mergeCell ref="F59:F60"/>
    <mergeCell ref="A65:A66"/>
    <mergeCell ref="B65:B66"/>
    <mergeCell ref="C65:C66"/>
    <mergeCell ref="D65:D66"/>
    <mergeCell ref="E65:E66"/>
    <mergeCell ref="F65:F66"/>
    <mergeCell ref="J61:J62"/>
    <mergeCell ref="K61:K62"/>
    <mergeCell ref="L61:L62"/>
    <mergeCell ref="P61:P62"/>
    <mergeCell ref="Q61:Q62"/>
    <mergeCell ref="R61:R62"/>
    <mergeCell ref="R59:R60"/>
    <mergeCell ref="A61:A62"/>
    <mergeCell ref="B61:B62"/>
    <mergeCell ref="C61:C62"/>
    <mergeCell ref="D61:D62"/>
    <mergeCell ref="E61:E62"/>
    <mergeCell ref="F61:F62"/>
    <mergeCell ref="G61:G62"/>
    <mergeCell ref="H61:H62"/>
    <mergeCell ref="I61:I62"/>
    <mergeCell ref="I59:I60"/>
    <mergeCell ref="J59:J60"/>
    <mergeCell ref="K59:K60"/>
    <mergeCell ref="L59:L60"/>
    <mergeCell ref="P59:P60"/>
    <mergeCell ref="Q59:Q60"/>
    <mergeCell ref="A59:A60"/>
    <mergeCell ref="B59:B60"/>
    <mergeCell ref="A55:A56"/>
    <mergeCell ref="B55:B56"/>
    <mergeCell ref="C55:C56"/>
    <mergeCell ref="D55:D56"/>
    <mergeCell ref="E55:E56"/>
    <mergeCell ref="I57:I58"/>
    <mergeCell ref="J57:J58"/>
    <mergeCell ref="K57:K58"/>
    <mergeCell ref="L57:L58"/>
    <mergeCell ref="L51:L52"/>
    <mergeCell ref="P51:P52"/>
    <mergeCell ref="Q51:Q52"/>
    <mergeCell ref="A51:A52"/>
    <mergeCell ref="B51:B52"/>
    <mergeCell ref="C51:C52"/>
    <mergeCell ref="G59:G60"/>
    <mergeCell ref="H59:H60"/>
    <mergeCell ref="H57:H58"/>
    <mergeCell ref="P55:P56"/>
    <mergeCell ref="Q55:Q56"/>
    <mergeCell ref="A57:A58"/>
    <mergeCell ref="B57:B58"/>
    <mergeCell ref="C57:C58"/>
    <mergeCell ref="D57:D58"/>
    <mergeCell ref="E57:E58"/>
    <mergeCell ref="F57:F58"/>
    <mergeCell ref="G57:G58"/>
    <mergeCell ref="G55:G56"/>
    <mergeCell ref="H55:H56"/>
    <mergeCell ref="I55:I56"/>
    <mergeCell ref="J55:J56"/>
    <mergeCell ref="K55:K56"/>
    <mergeCell ref="L55:L56"/>
    <mergeCell ref="A53:A54"/>
    <mergeCell ref="B53:B54"/>
    <mergeCell ref="C53:C54"/>
    <mergeCell ref="D53:D54"/>
    <mergeCell ref="E53:E54"/>
    <mergeCell ref="F53:F54"/>
    <mergeCell ref="G53:G54"/>
    <mergeCell ref="H53:H54"/>
    <mergeCell ref="I53:I54"/>
    <mergeCell ref="J53:J54"/>
    <mergeCell ref="K53:K54"/>
    <mergeCell ref="L53:L54"/>
    <mergeCell ref="P53:P54"/>
    <mergeCell ref="F55:F56"/>
    <mergeCell ref="Q57:Q58"/>
    <mergeCell ref="R57:R58"/>
    <mergeCell ref="Q53:Q54"/>
    <mergeCell ref="R53:R54"/>
    <mergeCell ref="R55:R56"/>
    <mergeCell ref="P57:P58"/>
    <mergeCell ref="D51:D52"/>
    <mergeCell ref="E51:E52"/>
    <mergeCell ref="F51:F52"/>
    <mergeCell ref="G51:G52"/>
    <mergeCell ref="H51:H52"/>
    <mergeCell ref="H49:H50"/>
    <mergeCell ref="P47:P48"/>
    <mergeCell ref="Q47:Q48"/>
    <mergeCell ref="R47:R48"/>
    <mergeCell ref="I47:I48"/>
    <mergeCell ref="J47:J48"/>
    <mergeCell ref="K47:K48"/>
    <mergeCell ref="L47:L48"/>
    <mergeCell ref="Q49:Q50"/>
    <mergeCell ref="R49:R50"/>
    <mergeCell ref="I49:I50"/>
    <mergeCell ref="J49:J50"/>
    <mergeCell ref="K49:K50"/>
    <mergeCell ref="L49:L50"/>
    <mergeCell ref="P49:P50"/>
    <mergeCell ref="R51:R52"/>
    <mergeCell ref="I51:I52"/>
    <mergeCell ref="J51:J52"/>
    <mergeCell ref="K51:K52"/>
    <mergeCell ref="A49:A50"/>
    <mergeCell ref="B49:B50"/>
    <mergeCell ref="C49:C50"/>
    <mergeCell ref="D49:D50"/>
    <mergeCell ref="E49:E50"/>
    <mergeCell ref="F49:F50"/>
    <mergeCell ref="G49:G50"/>
    <mergeCell ref="G47:G48"/>
    <mergeCell ref="H47:H48"/>
    <mergeCell ref="A47:A48"/>
    <mergeCell ref="B47:B48"/>
    <mergeCell ref="C47:C48"/>
    <mergeCell ref="D47:D48"/>
    <mergeCell ref="E47:E48"/>
    <mergeCell ref="F47:F48"/>
    <mergeCell ref="J45:J46"/>
    <mergeCell ref="K45:K46"/>
    <mergeCell ref="L45:L46"/>
    <mergeCell ref="P45:P46"/>
    <mergeCell ref="Q45:Q46"/>
    <mergeCell ref="R45:R46"/>
    <mergeCell ref="R43:R44"/>
    <mergeCell ref="A45:A46"/>
    <mergeCell ref="B45:B46"/>
    <mergeCell ref="C45:C46"/>
    <mergeCell ref="D45:D46"/>
    <mergeCell ref="E45:E46"/>
    <mergeCell ref="F45:F46"/>
    <mergeCell ref="G45:G46"/>
    <mergeCell ref="H45:H46"/>
    <mergeCell ref="I45:I46"/>
    <mergeCell ref="I43:I44"/>
    <mergeCell ref="J43:J44"/>
    <mergeCell ref="K43:K44"/>
    <mergeCell ref="L43:L44"/>
    <mergeCell ref="P43:P44"/>
    <mergeCell ref="Q43:Q44"/>
    <mergeCell ref="A43:A44"/>
    <mergeCell ref="B43:B44"/>
    <mergeCell ref="C43:C44"/>
    <mergeCell ref="D43:D44"/>
    <mergeCell ref="E43:E44"/>
    <mergeCell ref="F43:F44"/>
    <mergeCell ref="G43:G44"/>
    <mergeCell ref="H43:H44"/>
    <mergeCell ref="H41:H42"/>
    <mergeCell ref="R39:R40"/>
    <mergeCell ref="A41:A42"/>
    <mergeCell ref="B41:B42"/>
    <mergeCell ref="C41:C42"/>
    <mergeCell ref="D41:D42"/>
    <mergeCell ref="E41:E42"/>
    <mergeCell ref="F41:F42"/>
    <mergeCell ref="G41:G42"/>
    <mergeCell ref="G39:G40"/>
    <mergeCell ref="H39:H40"/>
    <mergeCell ref="I39:I40"/>
    <mergeCell ref="J39:J40"/>
    <mergeCell ref="K39:K40"/>
    <mergeCell ref="L39:L40"/>
    <mergeCell ref="Q41:Q42"/>
    <mergeCell ref="R41:R42"/>
    <mergeCell ref="I41:I42"/>
    <mergeCell ref="J41:J42"/>
    <mergeCell ref="K41:K42"/>
    <mergeCell ref="L41:L42"/>
    <mergeCell ref="P41:P42"/>
    <mergeCell ref="L37:L38"/>
    <mergeCell ref="A39:A40"/>
    <mergeCell ref="B39:B40"/>
    <mergeCell ref="C39:C40"/>
    <mergeCell ref="D39:D40"/>
    <mergeCell ref="E39:E40"/>
    <mergeCell ref="F39:F40"/>
    <mergeCell ref="P39:P40"/>
    <mergeCell ref="Q39:Q40"/>
    <mergeCell ref="B37:B38"/>
    <mergeCell ref="D37:D38"/>
    <mergeCell ref="E37:E38"/>
    <mergeCell ref="F37:F38"/>
    <mergeCell ref="G37:G38"/>
    <mergeCell ref="H37:H38"/>
    <mergeCell ref="I37:I38"/>
    <mergeCell ref="J37:J38"/>
    <mergeCell ref="K37:K38"/>
    <mergeCell ref="T8:U8"/>
    <mergeCell ref="V8:W8"/>
    <mergeCell ref="X8:Y8"/>
    <mergeCell ref="Z8:AA8"/>
    <mergeCell ref="AB8:AC8"/>
    <mergeCell ref="AD8:AE8"/>
    <mergeCell ref="AF8:AG8"/>
    <mergeCell ref="N35:O35"/>
    <mergeCell ref="P35:Q35"/>
  </mergeCells>
  <dataValidations count="5">
    <dataValidation type="list" allowBlank="1" showInputMessage="1" sqref="E37:E98">
      <formula1>$S$11:$S$16</formula1>
    </dataValidation>
    <dataValidation type="list" allowBlank="1" showInputMessage="1" showErrorMessage="1" sqref="D37:D98">
      <formula1>$D$11:$D$17</formula1>
    </dataValidation>
    <dataValidation type="list" allowBlank="1" showInputMessage="1" showErrorMessage="1" sqref="H37:I37 AC77:AD77 L37 Q61:R61 Q63:R63 Q65:R65 Q67:R67 Q69:R69 Q71:R71 Q73:R73 Q75:R75 Q77:R77 AC63:AD63 AC65:AD65 AC67:AD67 AC69:AD69 L39 AC71:AD71 AC73:AD73 H39:I39 AC75:AD75 AC39:AD39 AC41:AD41 AC43:AD43 AC45:AD45 AC47:AD47 AC49:AD49 AC51:AD51 AC53:AD53 AC55:AD55 AC57:AD57 AC59:AD59 AC61:AD61 Q39:R39 Q41:R41 Q43:R43 Q45:R45 Q47:R47 Q49:R49 Q51:R51 Q53:R53 Q55:R55 Q57:R57 Q59:R59 L41 L43 L45 L47 L49 L51 L53 L55 L57 L59 L61 L63 L65 L67 L69 L71 L73 L75 L77 L79 L81 L83 L85 L87 L89 L91 L93 L95 L97 H41:I41 H43:I43 H45:I45 H47:I47 H49:I49 H51:I51 H53:I53 H55:I55 H57:I57 H59:I59 H61:I61 H63:I63 H65:I65 H67:I67 H69:I69 H71:I71 H73:I73 H75:I75 H77:I77 H79:I79 H81:I81 H83:I83 H85:I85 H87:I87 H89:I89 H91:I91 H93:I93 H95:I95 H97:I97">
      <formula1>$H$11:$H$12</formula1>
    </dataValidation>
    <dataValidation type="list" allowBlank="1" showInputMessage="1" showErrorMessage="1" sqref="G37:G98">
      <formula1>$G$11:$G$20</formula1>
    </dataValidation>
    <dataValidation type="list" allowBlank="1" showInputMessage="1" showErrorMessage="1" sqref="B39 B41:B97">
      <formula1>$B$11:$B$13</formula1>
    </dataValidation>
  </dataValidations>
  <pageMargins left="0.25" right="0.25" top="0.75" bottom="0.75" header="0.3" footer="0.3"/>
  <pageSetup scale="42" fitToHeight="0" orientation="landscape" r:id="rId1"/>
  <customProperties>
    <customPr name="OrphanNamesChecke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heetViews>
  <sheetFormatPr baseColWidth="10" defaultRowHeight="15" x14ac:dyDescent="0.25"/>
  <sheetData>
    <row r="1" spans="1:8" x14ac:dyDescent="0.25">
      <c r="A1">
        <v>1737568675062</v>
      </c>
      <c r="B1" t="s">
        <v>123</v>
      </c>
      <c r="C1" t="s">
        <v>124</v>
      </c>
      <c r="D1">
        <v>5</v>
      </c>
      <c r="E1">
        <v>1737636254908</v>
      </c>
      <c r="F1" t="s">
        <v>137</v>
      </c>
      <c r="G1" t="s">
        <v>138</v>
      </c>
      <c r="H1">
        <v>0</v>
      </c>
    </row>
    <row r="2" spans="1:8" x14ac:dyDescent="0.25">
      <c r="A2">
        <v>1737568675212</v>
      </c>
      <c r="B2" t="s">
        <v>125</v>
      </c>
      <c r="C2" t="s">
        <v>126</v>
      </c>
      <c r="D2" t="s">
        <v>127</v>
      </c>
    </row>
    <row r="3" spans="1:8" x14ac:dyDescent="0.25">
      <c r="A3">
        <v>1737568675222</v>
      </c>
      <c r="B3" t="s">
        <v>125</v>
      </c>
      <c r="C3" t="s">
        <v>128</v>
      </c>
      <c r="D3" t="s">
        <v>129</v>
      </c>
    </row>
    <row r="4" spans="1:8" x14ac:dyDescent="0.25">
      <c r="A4">
        <v>1737568675222</v>
      </c>
      <c r="B4" t="s">
        <v>125</v>
      </c>
      <c r="C4" t="s">
        <v>130</v>
      </c>
      <c r="D4" t="s">
        <v>131</v>
      </c>
    </row>
    <row r="5" spans="1:8" x14ac:dyDescent="0.25">
      <c r="A5">
        <v>1737568675222</v>
      </c>
      <c r="B5" t="s">
        <v>125</v>
      </c>
      <c r="C5" t="s">
        <v>132</v>
      </c>
      <c r="D5" t="s">
        <v>133</v>
      </c>
    </row>
    <row r="6" spans="1:8" x14ac:dyDescent="0.25">
      <c r="A6">
        <v>1737568675222</v>
      </c>
      <c r="B6" t="s">
        <v>125</v>
      </c>
      <c r="C6" t="s">
        <v>134</v>
      </c>
      <c r="D6" t="s">
        <v>135</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heetViews>
  <sheetFormatPr baseColWidth="10" defaultRowHeight="15" x14ac:dyDescent="0.25"/>
  <sheetData>
    <row r="1" spans="1:8" x14ac:dyDescent="0.25">
      <c r="A1">
        <v>1737568675247</v>
      </c>
      <c r="B1" t="s">
        <v>123</v>
      </c>
      <c r="C1" t="s">
        <v>124</v>
      </c>
      <c r="D1">
        <v>0</v>
      </c>
      <c r="E1">
        <v>1737636254923</v>
      </c>
      <c r="F1" t="s">
        <v>137</v>
      </c>
      <c r="G1" t="s">
        <v>138</v>
      </c>
      <c r="H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heetViews>
  <sheetFormatPr baseColWidth="10" defaultRowHeight="15" x14ac:dyDescent="0.25"/>
  <sheetData>
    <row r="1" spans="1:8" x14ac:dyDescent="0.25">
      <c r="A1">
        <v>1737568675301</v>
      </c>
      <c r="B1" t="s">
        <v>123</v>
      </c>
      <c r="C1" t="s">
        <v>124</v>
      </c>
      <c r="D1">
        <v>0</v>
      </c>
      <c r="E1">
        <v>1737636254924</v>
      </c>
      <c r="F1" t="s">
        <v>137</v>
      </c>
      <c r="G1" t="s">
        <v>138</v>
      </c>
      <c r="H1">
        <v>0</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heetViews>
  <sheetFormatPr baseColWidth="10" defaultRowHeight="15" x14ac:dyDescent="0.25"/>
  <sheetData>
    <row r="1" spans="1:8" x14ac:dyDescent="0.25">
      <c r="A1">
        <v>1737568675311</v>
      </c>
      <c r="B1" t="s">
        <v>123</v>
      </c>
      <c r="C1" t="s">
        <v>124</v>
      </c>
      <c r="D1">
        <v>0</v>
      </c>
      <c r="E1">
        <v>1737636254924</v>
      </c>
      <c r="F1" t="s">
        <v>137</v>
      </c>
      <c r="G1" t="s">
        <v>138</v>
      </c>
      <c r="H1">
        <v>0</v>
      </c>
    </row>
  </sheetData>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AF67"/>
  <sheetViews>
    <sheetView showGridLines="0" zoomScaleNormal="100" workbookViewId="0">
      <selection activeCell="Q3" sqref="Q3"/>
    </sheetView>
  </sheetViews>
  <sheetFormatPr baseColWidth="10" defaultColWidth="9.140625" defaultRowHeight="15" x14ac:dyDescent="0.25"/>
  <cols>
    <col min="1" max="1" width="9.140625" style="2"/>
    <col min="2" max="2" width="19" style="2" customWidth="1"/>
    <col min="3" max="3" width="21.7109375" style="2" customWidth="1"/>
    <col min="4" max="4" width="16.7109375" style="2" customWidth="1"/>
    <col min="5" max="5" width="13.42578125" style="2" customWidth="1"/>
    <col min="6" max="6" width="11.7109375" style="2" customWidth="1"/>
    <col min="7" max="7" width="11.28515625" style="2" customWidth="1"/>
    <col min="8" max="8" width="14.42578125" style="2" customWidth="1"/>
    <col min="9" max="9" width="15.42578125" style="2" customWidth="1"/>
    <col min="10" max="11" width="14.140625" style="2" bestFit="1" customWidth="1"/>
    <col min="12" max="13" width="12.42578125" style="2" customWidth="1"/>
    <col min="14" max="14" width="13" style="2" customWidth="1"/>
    <col min="15" max="15" width="17.42578125" style="2" customWidth="1"/>
    <col min="16" max="16" width="12.42578125" style="2" customWidth="1"/>
    <col min="17" max="17" width="14.42578125" style="2" customWidth="1"/>
    <col min="18" max="18" width="6.5703125" style="2" bestFit="1" customWidth="1"/>
    <col min="19" max="19" width="7.85546875" style="2" bestFit="1" customWidth="1"/>
    <col min="20" max="20" width="6.5703125" style="2" bestFit="1" customWidth="1"/>
    <col min="21" max="21" width="7.85546875" style="2" bestFit="1" customWidth="1"/>
    <col min="22" max="22" width="6.5703125" style="2" bestFit="1" customWidth="1"/>
    <col min="23" max="23" width="7.85546875" style="2" bestFit="1" customWidth="1"/>
    <col min="24" max="24" width="6.5703125" style="2" bestFit="1" customWidth="1"/>
    <col min="25" max="25" width="7.85546875" style="2" bestFit="1" customWidth="1"/>
    <col min="26" max="26" width="6.5703125" style="2" bestFit="1" customWidth="1"/>
    <col min="27" max="27" width="7.85546875" style="2" bestFit="1" customWidth="1"/>
    <col min="28" max="28" width="6.5703125" style="2" bestFit="1" customWidth="1"/>
    <col min="29" max="29" width="7.85546875" style="2" bestFit="1" customWidth="1"/>
    <col min="30" max="30" width="6.5703125" style="2" bestFit="1" customWidth="1"/>
    <col min="31" max="31" width="7.85546875" style="2" bestFit="1" customWidth="1"/>
    <col min="32" max="259" width="11.42578125" style="2" customWidth="1"/>
    <col min="260" max="260" width="51.7109375" style="2" customWidth="1"/>
    <col min="261" max="261" width="14.140625" style="2" customWidth="1"/>
    <col min="262" max="270" width="12.42578125" style="2" customWidth="1"/>
    <col min="271" max="515" width="11.42578125" style="2" customWidth="1"/>
    <col min="516" max="516" width="51.7109375" style="2" customWidth="1"/>
    <col min="517" max="517" width="14.140625" style="2" customWidth="1"/>
    <col min="518" max="526" width="12.42578125" style="2" customWidth="1"/>
    <col min="527" max="771" width="11.42578125" style="2" customWidth="1"/>
    <col min="772" max="772" width="51.7109375" style="2" customWidth="1"/>
    <col min="773" max="773" width="14.140625" style="2" customWidth="1"/>
    <col min="774" max="782" width="12.42578125" style="2" customWidth="1"/>
    <col min="783" max="1027" width="11.42578125" style="2" customWidth="1"/>
    <col min="1028" max="1028" width="51.7109375" style="2" customWidth="1"/>
    <col min="1029" max="1029" width="14.140625" style="2" customWidth="1"/>
    <col min="1030" max="1038" width="12.42578125" style="2" customWidth="1"/>
    <col min="1039" max="1283" width="11.42578125" style="2" customWidth="1"/>
    <col min="1284" max="1284" width="51.7109375" style="2" customWidth="1"/>
    <col min="1285" max="1285" width="14.140625" style="2" customWidth="1"/>
    <col min="1286" max="1294" width="12.42578125" style="2" customWidth="1"/>
    <col min="1295" max="1539" width="11.42578125" style="2" customWidth="1"/>
    <col min="1540" max="1540" width="51.7109375" style="2" customWidth="1"/>
    <col min="1541" max="1541" width="14.140625" style="2" customWidth="1"/>
    <col min="1542" max="1550" width="12.42578125" style="2" customWidth="1"/>
    <col min="1551" max="1795" width="11.42578125" style="2" customWidth="1"/>
    <col min="1796" max="1796" width="51.7109375" style="2" customWidth="1"/>
    <col min="1797" max="1797" width="14.140625" style="2" customWidth="1"/>
    <col min="1798" max="1806" width="12.42578125" style="2" customWidth="1"/>
    <col min="1807" max="2051" width="11.42578125" style="2" customWidth="1"/>
    <col min="2052" max="2052" width="51.7109375" style="2" customWidth="1"/>
    <col min="2053" max="2053" width="14.140625" style="2" customWidth="1"/>
    <col min="2054" max="2062" width="12.42578125" style="2" customWidth="1"/>
    <col min="2063" max="2307" width="11.42578125" style="2" customWidth="1"/>
    <col min="2308" max="2308" width="51.7109375" style="2" customWidth="1"/>
    <col min="2309" max="2309" width="14.140625" style="2" customWidth="1"/>
    <col min="2310" max="2318" width="12.42578125" style="2" customWidth="1"/>
    <col min="2319" max="2563" width="11.42578125" style="2" customWidth="1"/>
    <col min="2564" max="2564" width="51.7109375" style="2" customWidth="1"/>
    <col min="2565" max="2565" width="14.140625" style="2" customWidth="1"/>
    <col min="2566" max="2574" width="12.42578125" style="2" customWidth="1"/>
    <col min="2575" max="2819" width="11.42578125" style="2" customWidth="1"/>
    <col min="2820" max="2820" width="51.7109375" style="2" customWidth="1"/>
    <col min="2821" max="2821" width="14.140625" style="2" customWidth="1"/>
    <col min="2822" max="2830" width="12.42578125" style="2" customWidth="1"/>
    <col min="2831" max="3075" width="11.42578125" style="2" customWidth="1"/>
    <col min="3076" max="3076" width="51.7109375" style="2" customWidth="1"/>
    <col min="3077" max="3077" width="14.140625" style="2" customWidth="1"/>
    <col min="3078" max="3086" width="12.42578125" style="2" customWidth="1"/>
    <col min="3087" max="3331" width="11.42578125" style="2" customWidth="1"/>
    <col min="3332" max="3332" width="51.7109375" style="2" customWidth="1"/>
    <col min="3333" max="3333" width="14.140625" style="2" customWidth="1"/>
    <col min="3334" max="3342" width="12.42578125" style="2" customWidth="1"/>
    <col min="3343" max="3587" width="11.42578125" style="2" customWidth="1"/>
    <col min="3588" max="3588" width="51.7109375" style="2" customWidth="1"/>
    <col min="3589" max="3589" width="14.140625" style="2" customWidth="1"/>
    <col min="3590" max="3598" width="12.42578125" style="2" customWidth="1"/>
    <col min="3599" max="3843" width="11.42578125" style="2" customWidth="1"/>
    <col min="3844" max="3844" width="51.7109375" style="2" customWidth="1"/>
    <col min="3845" max="3845" width="14.140625" style="2" customWidth="1"/>
    <col min="3846" max="3854" width="12.42578125" style="2" customWidth="1"/>
    <col min="3855" max="4099" width="11.42578125" style="2" customWidth="1"/>
    <col min="4100" max="4100" width="51.7109375" style="2" customWidth="1"/>
    <col min="4101" max="4101" width="14.140625" style="2" customWidth="1"/>
    <col min="4102" max="4110" width="12.42578125" style="2" customWidth="1"/>
    <col min="4111" max="4355" width="11.42578125" style="2" customWidth="1"/>
    <col min="4356" max="4356" width="51.7109375" style="2" customWidth="1"/>
    <col min="4357" max="4357" width="14.140625" style="2" customWidth="1"/>
    <col min="4358" max="4366" width="12.42578125" style="2" customWidth="1"/>
    <col min="4367" max="4611" width="11.42578125" style="2" customWidth="1"/>
    <col min="4612" max="4612" width="51.7109375" style="2" customWidth="1"/>
    <col min="4613" max="4613" width="14.140625" style="2" customWidth="1"/>
    <col min="4614" max="4622" width="12.42578125" style="2" customWidth="1"/>
    <col min="4623" max="4867" width="11.42578125" style="2" customWidth="1"/>
    <col min="4868" max="4868" width="51.7109375" style="2" customWidth="1"/>
    <col min="4869" max="4869" width="14.140625" style="2" customWidth="1"/>
    <col min="4870" max="4878" width="12.42578125" style="2" customWidth="1"/>
    <col min="4879" max="5123" width="11.42578125" style="2" customWidth="1"/>
    <col min="5124" max="5124" width="51.7109375" style="2" customWidth="1"/>
    <col min="5125" max="5125" width="14.140625" style="2" customWidth="1"/>
    <col min="5126" max="5134" width="12.42578125" style="2" customWidth="1"/>
    <col min="5135" max="5379" width="11.42578125" style="2" customWidth="1"/>
    <col min="5380" max="5380" width="51.7109375" style="2" customWidth="1"/>
    <col min="5381" max="5381" width="14.140625" style="2" customWidth="1"/>
    <col min="5382" max="5390" width="12.42578125" style="2" customWidth="1"/>
    <col min="5391" max="5635" width="11.42578125" style="2" customWidth="1"/>
    <col min="5636" max="5636" width="51.7109375" style="2" customWidth="1"/>
    <col min="5637" max="5637" width="14.140625" style="2" customWidth="1"/>
    <col min="5638" max="5646" width="12.42578125" style="2" customWidth="1"/>
    <col min="5647" max="5891" width="11.42578125" style="2" customWidth="1"/>
    <col min="5892" max="5892" width="51.7109375" style="2" customWidth="1"/>
    <col min="5893" max="5893" width="14.140625" style="2" customWidth="1"/>
    <col min="5894" max="5902" width="12.42578125" style="2" customWidth="1"/>
    <col min="5903" max="6147" width="11.42578125" style="2" customWidth="1"/>
    <col min="6148" max="6148" width="51.7109375" style="2" customWidth="1"/>
    <col min="6149" max="6149" width="14.140625" style="2" customWidth="1"/>
    <col min="6150" max="6158" width="12.42578125" style="2" customWidth="1"/>
    <col min="6159" max="6403" width="11.42578125" style="2" customWidth="1"/>
    <col min="6404" max="6404" width="51.7109375" style="2" customWidth="1"/>
    <col min="6405" max="6405" width="14.140625" style="2" customWidth="1"/>
    <col min="6406" max="6414" width="12.42578125" style="2" customWidth="1"/>
    <col min="6415" max="6659" width="11.42578125" style="2" customWidth="1"/>
    <col min="6660" max="6660" width="51.7109375" style="2" customWidth="1"/>
    <col min="6661" max="6661" width="14.140625" style="2" customWidth="1"/>
    <col min="6662" max="6670" width="12.42578125" style="2" customWidth="1"/>
    <col min="6671" max="6915" width="11.42578125" style="2" customWidth="1"/>
    <col min="6916" max="6916" width="51.7109375" style="2" customWidth="1"/>
    <col min="6917" max="6917" width="14.140625" style="2" customWidth="1"/>
    <col min="6918" max="6926" width="12.42578125" style="2" customWidth="1"/>
    <col min="6927" max="7171" width="11.42578125" style="2" customWidth="1"/>
    <col min="7172" max="7172" width="51.7109375" style="2" customWidth="1"/>
    <col min="7173" max="7173" width="14.140625" style="2" customWidth="1"/>
    <col min="7174" max="7182" width="12.42578125" style="2" customWidth="1"/>
    <col min="7183" max="7427" width="11.42578125" style="2" customWidth="1"/>
    <col min="7428" max="7428" width="51.7109375" style="2" customWidth="1"/>
    <col min="7429" max="7429" width="14.140625" style="2" customWidth="1"/>
    <col min="7430" max="7438" width="12.42578125" style="2" customWidth="1"/>
    <col min="7439" max="7683" width="11.42578125" style="2" customWidth="1"/>
    <col min="7684" max="7684" width="51.7109375" style="2" customWidth="1"/>
    <col min="7685" max="7685" width="14.140625" style="2" customWidth="1"/>
    <col min="7686" max="7694" width="12.42578125" style="2" customWidth="1"/>
    <col min="7695" max="7939" width="11.42578125" style="2" customWidth="1"/>
    <col min="7940" max="7940" width="51.7109375" style="2" customWidth="1"/>
    <col min="7941" max="7941" width="14.140625" style="2" customWidth="1"/>
    <col min="7942" max="7950" width="12.42578125" style="2" customWidth="1"/>
    <col min="7951" max="8195" width="11.42578125" style="2" customWidth="1"/>
    <col min="8196" max="8196" width="51.7109375" style="2" customWidth="1"/>
    <col min="8197" max="8197" width="14.140625" style="2" customWidth="1"/>
    <col min="8198" max="8206" width="12.42578125" style="2" customWidth="1"/>
    <col min="8207" max="8451" width="11.42578125" style="2" customWidth="1"/>
    <col min="8452" max="8452" width="51.7109375" style="2" customWidth="1"/>
    <col min="8453" max="8453" width="14.140625" style="2" customWidth="1"/>
    <col min="8454" max="8462" width="12.42578125" style="2" customWidth="1"/>
    <col min="8463" max="8707" width="11.42578125" style="2" customWidth="1"/>
    <col min="8708" max="8708" width="51.7109375" style="2" customWidth="1"/>
    <col min="8709" max="8709" width="14.140625" style="2" customWidth="1"/>
    <col min="8710" max="8718" width="12.42578125" style="2" customWidth="1"/>
    <col min="8719" max="8963" width="11.42578125" style="2" customWidth="1"/>
    <col min="8964" max="8964" width="51.7109375" style="2" customWidth="1"/>
    <col min="8965" max="8965" width="14.140625" style="2" customWidth="1"/>
    <col min="8966" max="8974" width="12.42578125" style="2" customWidth="1"/>
    <col min="8975" max="9219" width="11.42578125" style="2" customWidth="1"/>
    <col min="9220" max="9220" width="51.7109375" style="2" customWidth="1"/>
    <col min="9221" max="9221" width="14.140625" style="2" customWidth="1"/>
    <col min="9222" max="9230" width="12.42578125" style="2" customWidth="1"/>
    <col min="9231" max="9475" width="11.42578125" style="2" customWidth="1"/>
    <col min="9476" max="9476" width="51.7109375" style="2" customWidth="1"/>
    <col min="9477" max="9477" width="14.140625" style="2" customWidth="1"/>
    <col min="9478" max="9486" width="12.42578125" style="2" customWidth="1"/>
    <col min="9487" max="9731" width="11.42578125" style="2" customWidth="1"/>
    <col min="9732" max="9732" width="51.7109375" style="2" customWidth="1"/>
    <col min="9733" max="9733" width="14.140625" style="2" customWidth="1"/>
    <col min="9734" max="9742" width="12.42578125" style="2" customWidth="1"/>
    <col min="9743" max="9987" width="11.42578125" style="2" customWidth="1"/>
    <col min="9988" max="9988" width="51.7109375" style="2" customWidth="1"/>
    <col min="9989" max="9989" width="14.140625" style="2" customWidth="1"/>
    <col min="9990" max="9998" width="12.42578125" style="2" customWidth="1"/>
    <col min="9999" max="10243" width="11.42578125" style="2" customWidth="1"/>
    <col min="10244" max="10244" width="51.7109375" style="2" customWidth="1"/>
    <col min="10245" max="10245" width="14.140625" style="2" customWidth="1"/>
    <col min="10246" max="10254" width="12.42578125" style="2" customWidth="1"/>
    <col min="10255" max="10499" width="11.42578125" style="2" customWidth="1"/>
    <col min="10500" max="10500" width="51.7109375" style="2" customWidth="1"/>
    <col min="10501" max="10501" width="14.140625" style="2" customWidth="1"/>
    <col min="10502" max="10510" width="12.42578125" style="2" customWidth="1"/>
    <col min="10511" max="10755" width="11.42578125" style="2" customWidth="1"/>
    <col min="10756" max="10756" width="51.7109375" style="2" customWidth="1"/>
    <col min="10757" max="10757" width="14.140625" style="2" customWidth="1"/>
    <col min="10758" max="10766" width="12.42578125" style="2" customWidth="1"/>
    <col min="10767" max="11011" width="11.42578125" style="2" customWidth="1"/>
    <col min="11012" max="11012" width="51.7109375" style="2" customWidth="1"/>
    <col min="11013" max="11013" width="14.140625" style="2" customWidth="1"/>
    <col min="11014" max="11022" width="12.42578125" style="2" customWidth="1"/>
    <col min="11023" max="11267" width="11.42578125" style="2" customWidth="1"/>
    <col min="11268" max="11268" width="51.7109375" style="2" customWidth="1"/>
    <col min="11269" max="11269" width="14.140625" style="2" customWidth="1"/>
    <col min="11270" max="11278" width="12.42578125" style="2" customWidth="1"/>
    <col min="11279" max="11523" width="11.42578125" style="2" customWidth="1"/>
    <col min="11524" max="11524" width="51.7109375" style="2" customWidth="1"/>
    <col min="11525" max="11525" width="14.140625" style="2" customWidth="1"/>
    <col min="11526" max="11534" width="12.42578125" style="2" customWidth="1"/>
    <col min="11535" max="11779" width="11.42578125" style="2" customWidth="1"/>
    <col min="11780" max="11780" width="51.7109375" style="2" customWidth="1"/>
    <col min="11781" max="11781" width="14.140625" style="2" customWidth="1"/>
    <col min="11782" max="11790" width="12.42578125" style="2" customWidth="1"/>
    <col min="11791" max="12035" width="11.42578125" style="2" customWidth="1"/>
    <col min="12036" max="12036" width="51.7109375" style="2" customWidth="1"/>
    <col min="12037" max="12037" width="14.140625" style="2" customWidth="1"/>
    <col min="12038" max="12046" width="12.42578125" style="2" customWidth="1"/>
    <col min="12047" max="12291" width="11.42578125" style="2" customWidth="1"/>
    <col min="12292" max="12292" width="51.7109375" style="2" customWidth="1"/>
    <col min="12293" max="12293" width="14.140625" style="2" customWidth="1"/>
    <col min="12294" max="12302" width="12.42578125" style="2" customWidth="1"/>
    <col min="12303" max="12547" width="11.42578125" style="2" customWidth="1"/>
    <col min="12548" max="12548" width="51.7109375" style="2" customWidth="1"/>
    <col min="12549" max="12549" width="14.140625" style="2" customWidth="1"/>
    <col min="12550" max="12558" width="12.42578125" style="2" customWidth="1"/>
    <col min="12559" max="12803" width="11.42578125" style="2" customWidth="1"/>
    <col min="12804" max="12804" width="51.7109375" style="2" customWidth="1"/>
    <col min="12805" max="12805" width="14.140625" style="2" customWidth="1"/>
    <col min="12806" max="12814" width="12.42578125" style="2" customWidth="1"/>
    <col min="12815" max="13059" width="11.42578125" style="2" customWidth="1"/>
    <col min="13060" max="13060" width="51.7109375" style="2" customWidth="1"/>
    <col min="13061" max="13061" width="14.140625" style="2" customWidth="1"/>
    <col min="13062" max="13070" width="12.42578125" style="2" customWidth="1"/>
    <col min="13071" max="13315" width="11.42578125" style="2" customWidth="1"/>
    <col min="13316" max="13316" width="51.7109375" style="2" customWidth="1"/>
    <col min="13317" max="13317" width="14.140625" style="2" customWidth="1"/>
    <col min="13318" max="13326" width="12.42578125" style="2" customWidth="1"/>
    <col min="13327" max="13571" width="11.42578125" style="2" customWidth="1"/>
    <col min="13572" max="13572" width="51.7109375" style="2" customWidth="1"/>
    <col min="13573" max="13573" width="14.140625" style="2" customWidth="1"/>
    <col min="13574" max="13582" width="12.42578125" style="2" customWidth="1"/>
    <col min="13583" max="13827" width="11.42578125" style="2" customWidth="1"/>
    <col min="13828" max="13828" width="51.7109375" style="2" customWidth="1"/>
    <col min="13829" max="13829" width="14.140625" style="2" customWidth="1"/>
    <col min="13830" max="13838" width="12.42578125" style="2" customWidth="1"/>
    <col min="13839" max="14083" width="11.42578125" style="2" customWidth="1"/>
    <col min="14084" max="14084" width="51.7109375" style="2" customWidth="1"/>
    <col min="14085" max="14085" width="14.140625" style="2" customWidth="1"/>
    <col min="14086" max="14094" width="12.42578125" style="2" customWidth="1"/>
    <col min="14095" max="14339" width="11.42578125" style="2" customWidth="1"/>
    <col min="14340" max="14340" width="51.7109375" style="2" customWidth="1"/>
    <col min="14341" max="14341" width="14.140625" style="2" customWidth="1"/>
    <col min="14342" max="14350" width="12.42578125" style="2" customWidth="1"/>
    <col min="14351" max="14595" width="11.42578125" style="2" customWidth="1"/>
    <col min="14596" max="14596" width="51.7109375" style="2" customWidth="1"/>
    <col min="14597" max="14597" width="14.140625" style="2" customWidth="1"/>
    <col min="14598" max="14606" width="12.42578125" style="2" customWidth="1"/>
    <col min="14607" max="14851" width="11.42578125" style="2" customWidth="1"/>
    <col min="14852" max="14852" width="51.7109375" style="2" customWidth="1"/>
    <col min="14853" max="14853" width="14.140625" style="2" customWidth="1"/>
    <col min="14854" max="14862" width="12.42578125" style="2" customWidth="1"/>
    <col min="14863" max="15107" width="11.42578125" style="2" customWidth="1"/>
    <col min="15108" max="15108" width="51.7109375" style="2" customWidth="1"/>
    <col min="15109" max="15109" width="14.140625" style="2" customWidth="1"/>
    <col min="15110" max="15118" width="12.42578125" style="2" customWidth="1"/>
    <col min="15119" max="15363" width="11.42578125" style="2" customWidth="1"/>
    <col min="15364" max="15364" width="51.7109375" style="2" customWidth="1"/>
    <col min="15365" max="15365" width="14.140625" style="2" customWidth="1"/>
    <col min="15366" max="15374" width="12.42578125" style="2" customWidth="1"/>
    <col min="15375" max="15619" width="11.42578125" style="2" customWidth="1"/>
    <col min="15620" max="15620" width="51.7109375" style="2" customWidth="1"/>
    <col min="15621" max="15621" width="14.140625" style="2" customWidth="1"/>
    <col min="15622" max="15630" width="12.42578125" style="2" customWidth="1"/>
    <col min="15631" max="15875" width="11.42578125" style="2" customWidth="1"/>
    <col min="15876" max="15876" width="51.7109375" style="2" customWidth="1"/>
    <col min="15877" max="15877" width="14.140625" style="2" customWidth="1"/>
    <col min="15878" max="15886" width="12.42578125" style="2" customWidth="1"/>
    <col min="15887" max="16131" width="11.42578125" style="2" customWidth="1"/>
    <col min="16132" max="16132" width="51.7109375" style="2" customWidth="1"/>
    <col min="16133" max="16133" width="14.140625" style="2" customWidth="1"/>
    <col min="16134" max="16142" width="12.42578125" style="2" customWidth="1"/>
    <col min="16143" max="16384" width="11.42578125" style="2" customWidth="1"/>
  </cols>
  <sheetData>
    <row r="1" spans="1:32" ht="28.5" x14ac:dyDescent="0.45">
      <c r="A1" s="105" t="s">
        <v>100</v>
      </c>
    </row>
    <row r="2" spans="1:32" ht="21" x14ac:dyDescent="0.35">
      <c r="A2" s="1" t="s">
        <v>25</v>
      </c>
      <c r="B2" s="1"/>
      <c r="C2" s="1"/>
      <c r="D2" s="1"/>
      <c r="E2" s="1"/>
      <c r="F2" s="106" t="s">
        <v>103</v>
      </c>
      <c r="G2" s="1"/>
      <c r="H2" s="1"/>
      <c r="Q2" s="79" t="s">
        <v>145</v>
      </c>
    </row>
    <row r="3" spans="1:32" ht="18.75" x14ac:dyDescent="0.3">
      <c r="A3" s="1"/>
      <c r="B3" s="1"/>
      <c r="C3" s="1"/>
      <c r="D3" s="1"/>
      <c r="E3" s="1"/>
      <c r="F3" s="1"/>
      <c r="G3" s="1"/>
      <c r="H3" s="1"/>
      <c r="Q3" s="56"/>
    </row>
    <row r="4" spans="1:32" ht="18.75" hidden="1" x14ac:dyDescent="0.3">
      <c r="A4" s="1"/>
      <c r="B4" s="1"/>
      <c r="F4" s="1"/>
      <c r="G4" s="1"/>
      <c r="H4" s="1"/>
      <c r="Q4" s="56"/>
    </row>
    <row r="5" spans="1:32" ht="18.75" hidden="1" x14ac:dyDescent="0.3">
      <c r="A5" s="1"/>
      <c r="B5" s="1"/>
      <c r="C5" s="1"/>
      <c r="D5" s="1"/>
      <c r="E5" s="1"/>
      <c r="F5" s="1"/>
      <c r="G5" s="1"/>
      <c r="H5" s="1"/>
      <c r="Q5" s="56"/>
    </row>
    <row r="6" spans="1:32" ht="18.75" hidden="1" x14ac:dyDescent="0.3">
      <c r="A6" s="1"/>
      <c r="B6" s="1"/>
      <c r="C6" s="1"/>
      <c r="D6" s="1"/>
      <c r="E6" s="1"/>
      <c r="F6" s="1"/>
      <c r="G6" s="1"/>
      <c r="H6" s="1"/>
      <c r="Q6" s="56"/>
    </row>
    <row r="7" spans="1:32" ht="18.75" hidden="1" x14ac:dyDescent="0.3">
      <c r="A7" s="1"/>
      <c r="B7" s="1"/>
      <c r="C7" s="1"/>
      <c r="D7" s="1"/>
      <c r="E7" s="1"/>
      <c r="F7" s="1"/>
      <c r="G7" s="1"/>
      <c r="H7" s="1"/>
      <c r="Q7" s="56"/>
    </row>
    <row r="8" spans="1:32" hidden="1" x14ac:dyDescent="0.25"/>
    <row r="9" spans="1:32" s="7" customFormat="1" hidden="1" x14ac:dyDescent="0.25">
      <c r="R9" s="175">
        <v>2018</v>
      </c>
      <c r="S9" s="175">
        <v>2016</v>
      </c>
      <c r="T9" s="175">
        <v>2019</v>
      </c>
      <c r="U9" s="175">
        <v>2017</v>
      </c>
      <c r="V9" s="175">
        <v>2020</v>
      </c>
      <c r="W9" s="175">
        <v>2018</v>
      </c>
      <c r="X9" s="175">
        <v>2021</v>
      </c>
      <c r="Y9" s="175">
        <v>2019</v>
      </c>
      <c r="Z9" s="175">
        <v>2022</v>
      </c>
      <c r="AA9" s="175">
        <v>2020</v>
      </c>
      <c r="AB9" s="175">
        <v>2023</v>
      </c>
      <c r="AC9" s="175">
        <v>2021</v>
      </c>
      <c r="AD9" s="175">
        <v>2024</v>
      </c>
      <c r="AE9" s="175"/>
    </row>
    <row r="10" spans="1:32" s="7" customFormat="1" hidden="1" x14ac:dyDescent="0.25">
      <c r="J10" s="61"/>
      <c r="R10" s="107" t="s">
        <v>92</v>
      </c>
      <c r="S10" s="80" t="s">
        <v>91</v>
      </c>
      <c r="T10" s="107" t="s">
        <v>92</v>
      </c>
      <c r="U10" s="80" t="s">
        <v>91</v>
      </c>
      <c r="V10" s="107" t="s">
        <v>92</v>
      </c>
      <c r="W10" s="80" t="s">
        <v>91</v>
      </c>
      <c r="X10" s="107" t="s">
        <v>92</v>
      </c>
      <c r="Y10" s="80" t="s">
        <v>91</v>
      </c>
      <c r="Z10" s="107" t="s">
        <v>92</v>
      </c>
      <c r="AA10" s="80" t="s">
        <v>91</v>
      </c>
      <c r="AB10" s="107" t="s">
        <v>92</v>
      </c>
      <c r="AC10" s="80" t="s">
        <v>91</v>
      </c>
      <c r="AD10" s="107" t="s">
        <v>92</v>
      </c>
      <c r="AE10" s="80" t="s">
        <v>91</v>
      </c>
    </row>
    <row r="11" spans="1:32" s="7" customFormat="1" hidden="1" x14ac:dyDescent="0.25">
      <c r="J11" s="61"/>
      <c r="R11" s="87" t="s">
        <v>0</v>
      </c>
      <c r="S11" s="81" t="s">
        <v>0</v>
      </c>
      <c r="T11" s="87" t="s">
        <v>0</v>
      </c>
      <c r="U11" s="81" t="s">
        <v>0</v>
      </c>
      <c r="V11" s="87" t="s">
        <v>0</v>
      </c>
      <c r="W11" s="81" t="s">
        <v>0</v>
      </c>
      <c r="X11" s="87" t="s">
        <v>0</v>
      </c>
      <c r="Y11" s="81" t="s">
        <v>0</v>
      </c>
      <c r="Z11" s="87" t="s">
        <v>0</v>
      </c>
      <c r="AA11" s="81" t="s">
        <v>0</v>
      </c>
      <c r="AB11" s="87" t="s">
        <v>0</v>
      </c>
      <c r="AC11" s="81" t="s">
        <v>0</v>
      </c>
      <c r="AD11" s="87" t="s">
        <v>0</v>
      </c>
      <c r="AE11" s="81" t="s">
        <v>0</v>
      </c>
    </row>
    <row r="12" spans="1:32" s="7" customFormat="1" hidden="1" x14ac:dyDescent="0.25">
      <c r="B12" s="78" t="s">
        <v>72</v>
      </c>
      <c r="J12" s="61"/>
      <c r="M12" s="7" t="s">
        <v>79</v>
      </c>
      <c r="N12" s="7" t="s">
        <v>101</v>
      </c>
      <c r="O12" s="7" t="s">
        <v>83</v>
      </c>
      <c r="P12" s="7">
        <v>2018</v>
      </c>
      <c r="Q12" s="7" t="s">
        <v>85</v>
      </c>
      <c r="R12" s="88">
        <f>1/1.362</f>
        <v>0.73421439060205573</v>
      </c>
      <c r="S12" s="82">
        <f>1/1.297</f>
        <v>0.77101002313030076</v>
      </c>
      <c r="T12" s="89">
        <f>1/1.3</f>
        <v>0.76923076923076916</v>
      </c>
      <c r="U12" s="82">
        <f>1/1.327</f>
        <v>0.75357950263752826</v>
      </c>
      <c r="V12" s="88">
        <f>1/1.275</f>
        <v>0.78431372549019618</v>
      </c>
      <c r="W12" s="82">
        <f>1/1.341</f>
        <v>0.74571215510812827</v>
      </c>
      <c r="X12" s="89">
        <f>1/1.277</f>
        <v>0.78308535630383713</v>
      </c>
      <c r="Y12" s="83">
        <f>1/1.254</f>
        <v>0.79744816586921852</v>
      </c>
      <c r="Z12" s="89">
        <f>1/1.354</f>
        <v>0.73855243722304276</v>
      </c>
      <c r="AA12" s="101">
        <f>1/1.301</f>
        <v>0.76863950807071491</v>
      </c>
      <c r="AB12" s="109">
        <f>1/1.326</f>
        <v>0.75414781297134237</v>
      </c>
      <c r="AC12" s="101">
        <f>1/1.35</f>
        <v>0.7407407407407407</v>
      </c>
      <c r="AD12" s="136">
        <f>1/1.438</f>
        <v>0.69541029207232274</v>
      </c>
      <c r="AE12" s="101">
        <f>1/1.37</f>
        <v>0.72992700729927007</v>
      </c>
      <c r="AF12" s="110"/>
    </row>
    <row r="13" spans="1:32" s="7" customFormat="1" hidden="1" x14ac:dyDescent="0.25">
      <c r="B13" s="78" t="s">
        <v>73</v>
      </c>
      <c r="J13" s="61"/>
      <c r="M13" s="7" t="s">
        <v>102</v>
      </c>
      <c r="N13" s="7" t="s">
        <v>80</v>
      </c>
      <c r="O13" s="7" t="s">
        <v>84</v>
      </c>
      <c r="P13" s="7">
        <v>2019</v>
      </c>
      <c r="Q13" s="7" t="s">
        <v>86</v>
      </c>
      <c r="R13" s="90">
        <v>1</v>
      </c>
      <c r="S13" s="84">
        <v>1</v>
      </c>
      <c r="T13" s="90">
        <v>1</v>
      </c>
      <c r="U13" s="84">
        <v>1</v>
      </c>
      <c r="V13" s="90">
        <v>1</v>
      </c>
      <c r="W13" s="84">
        <v>1</v>
      </c>
      <c r="X13" s="90">
        <v>1</v>
      </c>
      <c r="Y13" s="84">
        <v>1</v>
      </c>
      <c r="Z13" s="90">
        <v>1</v>
      </c>
      <c r="AA13" s="103">
        <v>1</v>
      </c>
      <c r="AB13" s="90">
        <v>1</v>
      </c>
      <c r="AC13" s="103">
        <v>1</v>
      </c>
      <c r="AD13" s="90">
        <v>1</v>
      </c>
      <c r="AE13" s="103">
        <v>1</v>
      </c>
      <c r="AF13" s="91"/>
    </row>
    <row r="14" spans="1:32" s="7" customFormat="1" hidden="1" x14ac:dyDescent="0.25">
      <c r="B14" s="78" t="s">
        <v>71</v>
      </c>
      <c r="J14" s="61"/>
      <c r="M14" s="7" t="s">
        <v>112</v>
      </c>
      <c r="P14" s="7">
        <v>2020</v>
      </c>
      <c r="S14" s="9"/>
      <c r="T14" s="9"/>
      <c r="U14" s="9"/>
      <c r="V14" s="9"/>
      <c r="W14" s="9"/>
      <c r="X14" s="9"/>
      <c r="Y14" s="9"/>
      <c r="Z14" s="9"/>
      <c r="AA14" s="9"/>
      <c r="AB14" s="9"/>
      <c r="AC14" s="9"/>
      <c r="AD14" s="9"/>
      <c r="AE14" s="9"/>
    </row>
    <row r="15" spans="1:32" s="7" customFormat="1" hidden="1" x14ac:dyDescent="0.25">
      <c r="J15" s="61"/>
      <c r="P15" s="7">
        <v>2021</v>
      </c>
      <c r="S15" s="9"/>
      <c r="T15" s="9"/>
      <c r="U15" s="9"/>
      <c r="V15" s="9"/>
      <c r="W15" s="9"/>
      <c r="X15" s="9"/>
      <c r="Y15" s="9"/>
      <c r="Z15" s="9"/>
      <c r="AA15" s="9"/>
      <c r="AB15" s="9"/>
      <c r="AC15" s="9"/>
      <c r="AD15" s="9"/>
      <c r="AE15" s="9"/>
    </row>
    <row r="16" spans="1:32" s="7" customFormat="1" hidden="1" x14ac:dyDescent="0.25">
      <c r="J16" s="61"/>
      <c r="P16" s="7">
        <v>2022</v>
      </c>
      <c r="S16" s="9"/>
      <c r="T16" s="9"/>
      <c r="U16" s="9"/>
      <c r="V16" s="9"/>
      <c r="W16" s="9"/>
      <c r="X16" s="9"/>
      <c r="Y16" s="9"/>
      <c r="Z16" s="9"/>
      <c r="AA16" s="9"/>
      <c r="AB16" s="9"/>
      <c r="AC16" s="9"/>
      <c r="AD16" s="9"/>
      <c r="AE16" s="9"/>
    </row>
    <row r="17" spans="1:22" s="7" customFormat="1" hidden="1" x14ac:dyDescent="0.25">
      <c r="G17" s="62"/>
      <c r="J17" s="61"/>
      <c r="P17" s="7">
        <v>2023</v>
      </c>
    </row>
    <row r="18" spans="1:22" s="7" customFormat="1" hidden="1" x14ac:dyDescent="0.25">
      <c r="P18" s="7">
        <v>2024</v>
      </c>
    </row>
    <row r="19" spans="1:22" s="7" customFormat="1" hidden="1" x14ac:dyDescent="0.25"/>
    <row r="20" spans="1:22" hidden="1" x14ac:dyDescent="0.25"/>
    <row r="21" spans="1:22" hidden="1" x14ac:dyDescent="0.25">
      <c r="I21" s="128"/>
      <c r="J21" s="128"/>
      <c r="K21" s="138"/>
      <c r="N21" s="138"/>
      <c r="O21" s="138"/>
    </row>
    <row r="22" spans="1:22" hidden="1" x14ac:dyDescent="0.25"/>
    <row r="24" spans="1:22" hidden="1" x14ac:dyDescent="0.25"/>
    <row r="25" spans="1:22" x14ac:dyDescent="0.25">
      <c r="C25" s="85" t="s">
        <v>64</v>
      </c>
      <c r="D25" s="85"/>
      <c r="E25" s="85"/>
      <c r="R25" s="65"/>
    </row>
    <row r="26" spans="1:22" x14ac:dyDescent="0.25">
      <c r="C26" s="2" t="s">
        <v>96</v>
      </c>
    </row>
    <row r="29" spans="1:22" ht="106.5" x14ac:dyDescent="0.25">
      <c r="B29" s="134" t="s">
        <v>122</v>
      </c>
      <c r="C29" s="26" t="s">
        <v>26</v>
      </c>
      <c r="D29" s="25" t="s">
        <v>104</v>
      </c>
      <c r="E29" s="135" t="s">
        <v>136</v>
      </c>
      <c r="F29" s="25" t="s">
        <v>11</v>
      </c>
      <c r="G29" s="26" t="s">
        <v>12</v>
      </c>
      <c r="H29" s="122" t="s">
        <v>118</v>
      </c>
      <c r="I29" s="26" t="s">
        <v>27</v>
      </c>
      <c r="J29" s="26" t="s">
        <v>28</v>
      </c>
      <c r="K29" s="26" t="s">
        <v>29</v>
      </c>
      <c r="L29" s="26" t="s">
        <v>30</v>
      </c>
      <c r="M29" s="26" t="s">
        <v>31</v>
      </c>
      <c r="N29" s="26" t="s">
        <v>32</v>
      </c>
      <c r="O29" s="26" t="s">
        <v>33</v>
      </c>
      <c r="P29" s="26" t="s">
        <v>34</v>
      </c>
      <c r="Q29" s="26" t="s">
        <v>35</v>
      </c>
      <c r="R29" s="30"/>
      <c r="V29" s="39"/>
    </row>
    <row r="30" spans="1:22" ht="21.75" customHeight="1" x14ac:dyDescent="0.25">
      <c r="A30" s="63"/>
      <c r="B30" s="172" t="s">
        <v>59</v>
      </c>
      <c r="C30" s="178" t="s">
        <v>101</v>
      </c>
      <c r="D30" s="178" t="s">
        <v>79</v>
      </c>
      <c r="E30" s="119">
        <v>123456</v>
      </c>
      <c r="F30" s="164">
        <v>2024</v>
      </c>
      <c r="G30" s="164" t="s">
        <v>85</v>
      </c>
      <c r="H30" s="168" t="s">
        <v>70</v>
      </c>
      <c r="I30" s="176">
        <v>44270</v>
      </c>
      <c r="J30" s="113">
        <v>15750</v>
      </c>
      <c r="K30" s="113">
        <v>18000</v>
      </c>
      <c r="L30" s="113">
        <v>250</v>
      </c>
      <c r="M30" s="113">
        <v>125</v>
      </c>
      <c r="N30" s="113">
        <v>0</v>
      </c>
      <c r="O30" s="113">
        <v>0</v>
      </c>
      <c r="P30" s="113">
        <v>6500</v>
      </c>
      <c r="Q30" s="114">
        <v>5000</v>
      </c>
      <c r="R30" s="30"/>
      <c r="V30" s="39"/>
    </row>
    <row r="31" spans="1:22" ht="15" hidden="1" customHeight="1" x14ac:dyDescent="0.25">
      <c r="A31" s="64"/>
      <c r="B31" s="173"/>
      <c r="C31" s="179"/>
      <c r="D31" s="179"/>
      <c r="E31" s="120"/>
      <c r="F31" s="165"/>
      <c r="G31" s="165"/>
      <c r="H31" s="169"/>
      <c r="I31" s="177"/>
      <c r="J31" s="108">
        <f>IF(AND(C30=$N$12,F30=$P$12,G30=$Q$12),J30*#REF!,IF(AND(C30=$N$12,F30=$P$13,G30=$Q$12),J30*$R$12,IF(AND(C30=$N$12,F30=$P$14,G30=$Q$12),J30*$T$12,IF(AND(C30=$N$12,F30=$P$15,G30=$Q$12),J30*$V$12,IF(AND(C30=$N$12,F30=$P$16,G30=$Q$12),J30*$X$12,IF(AND(C30=$N$12,F30=$P$17,G30=$Q$12),J30*$Z$12,IF(AND(C30=$N$12,F30=$P$18,G30=$Q$12),J30*$AB$12,IF(AND(C30=$N$12,F30=$P$12,G30=$Q$13),J30*#REF!,IF(AND(C30=$N$12,F30=$P$13,G30=$Q$13),J30*$R$13,IF(AND(C30=$N$12,F30=$P$14,G30=$Q$13),J30*$T$13,IF(AND(C30=$N$12,F30=$P$15,G30=$Q$13),J30*$V$13,IF(AND(C30=$N$12,F30=$P$16,G30=$Q$13),J30*$X$13,IF(AND(C30=$N$12,F30=$P$17,G30=$Q$13),J30*$Z$13,IF(AND(C30=$N$12,F30=$P$18,G30=$Q$13),J30*$AB$13,"N/A"))))))))))))))</f>
        <v>11877.828054298643</v>
      </c>
      <c r="K31" s="108">
        <f>IF(AND(C30=$N$12,F30=$P$12,G30=$Q$12),K30*$R$12,IF(AND(C30=$N$12,F30=$P$13,G30=$Q$12),K30*$T$12,IF(AND(C30=$N$12,F30=$P$14,G30=$Q$12),K30*$V$12,IF(AND(C30=$N$12,F30=$P$15,G30=$Q$12),K30*$X$12,IF(AND(C30=$N$12,F30=$P$16,G30=$Q$12),K30*$Z$12,IF(AND(C30=$N$12,F30=$P$17,G30=$Q$12),K30*$AB$12,IF(AND(C30=$N$12,F30=$P$18,G30=$Q$12),K30*$AD$12,IF(AND(C30=$N$12,F30=$P$12,G30=$Q$13),K30*$R$13,IF(AND(C30=$N$12,F30=$P$13,G30=$Q$13),K30*$T$13,IF(AND(C30=$N$12,F30=$P$14,G30=$Q$13),K30*$V$13,IF(AND(C30=$N$12,F30=$P$15,G30=$Q$13),K30*$X$13,IF(AND(C30=$N$12,F30=$P$16,G30=$Q$13),K30*$Z$13,IF(AND(C30=$N$12,F30=$P$17,G30=$Q$13),K30*$AB$13,IF(AND(C30=$N$12,F30=$P$18,G30=$Q$13),K30*$AD$13,"N/A"))))))))))))))</f>
        <v>12517.38525730181</v>
      </c>
      <c r="L31" s="108">
        <f>IF(AND(F30=$P$12,G30=$Q$12),L30*$S$12,IF(AND(F30=$P$13,G30=$Q$12),L30*$U$12,IF(AND(F30=$P$14,G30=$Q$12),L30*$W$12,IF(AND(F30=$P$15,G30=$Q$12),L30*$Y$12,IF(AND(F30=$P$16,G30=$Q$12),L30*$AA$12,IF(AND(F30=$P$17,G30=$Q$12),L30*$AC$12,IF(AND(F30=$P$18,G30=$Q$12),L30*$AE$12,IF(AND(F30=$P$12,G30=$Q$13),L30*$S$13,IF(AND(F30=$P$13,G30=$Q$13),L30*$U$13,IF(AND(F30=$P$14,G30=$Q$13),L30*$W$13,IF(AND(F30=$P$15,G30=$Q$13),L30*$Y$13,IF(AND(F30=$P$16,G30=$Q$13),L30*$AA$13,IF(AND(F30=$P$17,G30=$Q$13),L30*$AC$13,IF(AND(F30=$P$18,G30=$Q$13),L30*$AE$13,0))))))))))))))</f>
        <v>182.48175182481751</v>
      </c>
      <c r="M31" s="108">
        <f>IF(AND(F30=$P$12,G30=$Q$12),M30*$S$12,IF(AND(F30=$P$13,G30=$Q$12),M30*$U$12,IF(AND(F30=$P$14,G30=$Q$12),M30*$W$12,IF(AND(F30=$P$15,G30=$Q$12),M30*$Y$12,IF(AND(F30=$P$16,G30=$Q$12),M30*$AA$12,IF(AND(F30=$P$17,G30=$Q$12),M30*$AC$12,IF(AND(F30=$P$18,G30=$Q$12),M30*$AE$12,IF(AND(F30=$P$12,G30=$Q$13),M30*$S$13,IF(AND(F30=$P$13,G30=$Q$13),M30*$U$13,IF(AND(F30=$P$14,G30=$Q$13),M30*$W$13,IF(AND(F30=$P$15,G30=$Q$13),M30*$Y$13,IF(AND(F30=$P$16,G30=$Q$13),M30*$AA$13,IF(AND(F30=$P$17,G30=$Q$13),M30*$AC$13,IF(AND(F30=$P$18,G30=$Q$13),M30*$AE$13,0))))))))))))))</f>
        <v>91.240875912408754</v>
      </c>
      <c r="N31" s="108">
        <f>IF(AND(F30=$P$12,G30=$Q$12),N30*$S$12,IF(AND(F30=$P$13,G30=$Q$12),N30*$U$12,IF(AND(F30=$P$14,G30=$Q$12),N30*$W$12,IF(AND(F30=$P$15,G30=$Q$12),N30*$Y$12,IF(AND(F30=$P$16,G30=$Q$12),N30*$AA$12,IF(AND(F30=$P$17,G30=$Q$12),N30*$AC$12,IF(AND(F30=$P$18,G30=$Q$12),N30*$AE$12,IF(AND(F30=$P$12,G30=$Q$13),N30*$S$13,IF(AND(F30=$P$13,G30=$Q$13),N30*$U$13,IF(AND(F30=$P$14,G30=$Q$13),N30*$W$13,IF(AND(F30=$P$15,G30=$Q$13),N30*$Y$13,IF(AND(F30=$P$16,G30=$Q$13),N30*$AA$13,IF(AND(F30=$P$17,G30=$Q$13),N30*$AC$13,IF(AND(F30=$P$18,G30=$Q$13),N30*$AE$13,0))))))))))))))</f>
        <v>0</v>
      </c>
      <c r="O31" s="108" t="str">
        <f>IF(AND(C30=$N$13,F30=$P$12,G30=$Q$12),O30*$U$12,IF(AND(C30=$N$13,F30=$P$13,G30=$Q$12),O30*$W$12,IF(AND(C30=$N$13,F30=$P$14,G30=$Q$12),O30*$Y$12,IF(AND(C30=$N$13,F30=$P$15,G30=$Q$12),O30*$AA$12,IF(AND(C30=$N$13,F30=$P$16,G30=$Q$12),O30*$AC$12,IF(AND(C30=$N$13,F30=$P$17,G30=$Q$12),O30*$AE$12,IF(AND(C30=$N$13,F30=$P$18,G30=$Q$12),O30*#REF!,IF(AND(C30=$N$13,F30=$P$12,G30=$Q$13),O30*$U$13,IF(AND(C30=$N$13,F30=$P$13,G30=$Q$13),O30*$W$13,IF(AND(C30=$N$13,F30=$P$14,G30=$Q$13),O30*$Y$13,IF(AND(C30=$N$13,F30=$P$15,G30=$Q$13),O30*$AA$13,IF(AND(C30=$N$13,F30=$P$16,G30=$Q$13),O30*$AC$13,IF(AND(C30=$N$13,F30=$P$17,G30=$Q$13),O30*$AE$13,IF(AND(C30=$N$13,F30=$P$18,G30=$Q$13),O30*#REF!,"N/A"))))))))))))))</f>
        <v>N/A</v>
      </c>
      <c r="P31" s="108">
        <f>IF(AND(C30=$N$12,F30=$P$12,G30=$Q$12),P30*$S$12,IF(AND(C30=$N$12,F30=$P$13,G30=$Q$12),P30*$U$12,IF(AND(C30=$N$12,F30=$P$14,G30=$Q$12),P30*$W$12,IF(AND(C30=$N$12,F30=$P$15,G30=$Q$12),P30*$Y$12,IF(AND(C30=$N$12,F30=$P$16,G30=$Q$12),P30*$AA$12,IF(AND(C30=$N$12,F30=$P$17,G30=$Q$12),P30*$AC$12,IF(AND(C30=$N$12,F30=$P$18,G30=$Q$12),P30*$AE$12,IF(AND(C30=$N$12,F30=$P$12,G30=$Q$13),P30*$S$13,IF(AND(C30=$N$12,F30=$P$13,G30=$Q$13),P30*$U$13,IF(AND(C30=$N$12,F30=$P$14,G30=$Q$13),P30*$W$13,IF(AND(C30=$N$12,F30=$P$15,G30=$Q$13),P30*$Y$13,IF(AND(C30=$N$12,F30=$P$16,G30=$Q$13),P30*$AA$13,IF(AND(C30=$N$12,F30=$P$17,G30=$Q$13),P30*$AC$13,IF(AND(C30=$N$12,F30=$P$18,G30=$Q$13),P30*$AE$13,"N/A"))))))))))))))</f>
        <v>4744.5255474452551</v>
      </c>
      <c r="Q31" s="108">
        <f>IF(AND(F30=$P$12,G30=$Q$12),Q30*$S$12,IF(AND(F30=$P$13,G30=$Q$12),Q30*$U$12,IF(AND(F30=$P$14,G30=$Q$12),Q30*$W$12,IF(AND(F30=$P$15,G30=$Q$12),Q30*$Y$12,IF(AND(F30=$P$16,G30=$Q$12),Q30*$AA$12,IF(AND(F30=$P$17,G30=$Q$12),Q30*$AC$12,IF(AND(F30=$P$18,G30=$Q$12),Q30*$AE$12,IF(AND(F30=$P$12,G30=$Q$13),Q30*$S$13,IF(AND(F30=$P$13,G30=$Q$13),Q30*$U$13,IF(AND(F30=$P$14,G30=$Q$13),Q30*$W$13,IF(AND(F30=$P$15,G30=$Q$13),Q30*$Y$13,IF(AND(F30=$P$16,G30=$Q$13),Q30*$AA$13,IF(AND(F30=$P$17,G30=$Q$13),Q30*$AC$13,IF(AND(F30=$P$18,G30=$Q$13),Q30*$AE$13,0))))))))))))))</f>
        <v>3649.6350364963505</v>
      </c>
      <c r="R31" s="30"/>
      <c r="V31" s="39"/>
    </row>
    <row r="32" spans="1:22" x14ac:dyDescent="0.25">
      <c r="A32" s="158">
        <v>1</v>
      </c>
      <c r="B32" s="158"/>
      <c r="C32" s="160"/>
      <c r="D32" s="148"/>
      <c r="E32" s="148"/>
      <c r="F32" s="148"/>
      <c r="G32" s="148"/>
      <c r="H32" s="148"/>
      <c r="I32" s="148"/>
      <c r="J32" s="44"/>
      <c r="K32" s="44"/>
      <c r="L32" s="44"/>
      <c r="M32" s="44"/>
      <c r="N32" s="44"/>
      <c r="O32" s="44"/>
      <c r="P32" s="44"/>
      <c r="Q32" s="44"/>
      <c r="R32" s="42"/>
    </row>
    <row r="33" spans="1:18" hidden="1" x14ac:dyDescent="0.25">
      <c r="A33" s="159"/>
      <c r="B33" s="159"/>
      <c r="C33" s="161"/>
      <c r="D33" s="149"/>
      <c r="E33" s="149"/>
      <c r="F33" s="149"/>
      <c r="G33" s="149"/>
      <c r="H33" s="149"/>
      <c r="I33" s="149"/>
      <c r="J33" s="137" t="str">
        <f>IF(AND(C32=$N$12,F32=$P$12,G32=$Q$12),J32*$R$12,IF(AND(C32=$N$12,F32=$P$13,G32=$Q$12),J32*$R$12,IF(AND(C32=$N$12,F32=$P$14,G32=$Q$12),J32*$T$12,IF(AND(C32=$N$12,F32=$P$15,G32=$Q$12),J32*$V$12,IF(AND(C32=$N$12,F32=$P$16,G32=$Q$12),J32*$X$12,IF(AND(C32=$N$12,F32=$P$17,G32=$Q$12),J32*$Z$12,IF(AND(C32=$N$12,F32=$P$18,G32=$Q$12),J32*$AB$12,IF(AND(C32=$N$12,F32=$P$12,G32=$Q$13),J32*#REF!,IF(AND(C32=$N$12,F32=$P$13,G32=$Q$13),J32*$R$13,IF(AND(C32=$N$12,F32=$P$14,G32=$Q$13),J32*$T$13,IF(AND(C32=$N$12,F32=$P$15,G32=$Q$13),J32*$V$13,IF(AND(C32=$N$12,F32=$P$16,G32=$Q$13),J32*$X$13,IF(AND(C32=$N$12,F32=$P$17,G32=$Q$13),J32*$Z$13,IF(AND(C32=$N$12,F32=$P$18,G32=$Q$13),J32*$AB$13,"N/A"))))))))))))))</f>
        <v>N/A</v>
      </c>
      <c r="K33" s="137" t="str">
        <f>IF(AND(C32=$N$12,F32=$P$12,G32=$Q$12),K32*$R$12,IF(AND(C32=$N$12,F32=$P$13,G32=$Q$12),K32*$T$12,IF(AND(C32=$N$12,F32=$P$14,G32=$Q$12),K32*$V$12,IF(AND(C32=$N$12,F32=$P$15,G32=$Q$12),K32*$X$12,IF(AND(C32=$N$12,F32=$P$16,G32=$Q$12),K32*$Z$12,IF(AND(C32=$N$12,F32=$P$17,G32=$Q$12),K32*$AB$12,IF(AND(C32=$N$12,F32=$P$18,G32=$Q$12),K32*$AD$12,IF(AND(C32=$N$12,F32=$P$12,G32=$Q$13),K32*$R$13,IF(AND(C32=$N$12,F32=$P$13,G32=$Q$13),K32*$T$13,IF(AND(C32=$N$12,F32=$P$14,G32=$Q$13),K32*$V$13,IF(AND(C32=$N$12,F32=$P$15,G32=$Q$13),K32*$X$13,IF(AND(C32=$N$12,F32=$P$16,G32=$Q$13),K32*$Z$13,IF(AND(C32=$N$12,F32=$P$17,G32=$Q$13),K32*$AB$13,IF(AND(C32=$N$12,F32=$P$18,G32=$Q$13),K32*$AD$13,"N/A"))))))))))))))</f>
        <v>N/A</v>
      </c>
      <c r="L33" s="137">
        <f>IF(AND(F32=$P$12,G32=$Q$12),L32*$S$12,IF(AND(F32=$P$13,G32=$Q$12),L32*$U$12,IF(AND(F32=$P$14,G32=$Q$12),L32*$W$12,IF(AND(F32=$P$15,G32=$Q$12),L32*$Y$12,IF(AND(F32=$P$16,G32=$Q$12),L32*$AA$12,IF(AND(F32=$P$17,G32=$Q$12),L32*$AC$12,IF(AND(F32=$P$18,G32=$Q$12),L32*$AE$12,IF(AND(F32=$P$12,G32=$Q$13),L32*$S$13,IF(AND(F32=$P$13,G32=$Q$13),L32*$U$13,IF(AND(F32=$P$14,G32=$Q$13),L32*$W$13,IF(AND(F32=$P$15,G32=$Q$13),L32*$Y$13,IF(AND(F32=$P$16,G32=$Q$13),L32*$AA$13,IF(AND(F32=$P$17,G32=$Q$13),L32*$AC$13,IF(AND(F32=$P$18,G32=$Q$13),L32*$AE$13,0))))))))))))))</f>
        <v>0</v>
      </c>
      <c r="M33" s="137">
        <f>IF(AND(F32=$P$12,G32=$Q$12),M32*$S$12,IF(AND(F32=$P$13,G32=$Q$12),M32*$U$12,IF(AND(F32=$P$14,G32=$Q$12),M32*$W$12,IF(AND(F32=$P$15,G32=$Q$12),M32*$Y$12,IF(AND(F32=$P$16,G32=$Q$12),M32*$AA$12,IF(AND(F32=$P$17,G32=$Q$12),M32*$AC$12,IF(AND(F32=$P$18,G32=$Q$12),M32*$AE$12,IF(AND(F32=$P$12,G32=$Q$13),M32*$S$13,IF(AND(F32=$P$13,G32=$Q$13),M32*$U$13,IF(AND(F32=$P$14,G32=$Q$13),M32*$W$13,IF(AND(F32=$P$15,G32=$Q$13),M32*$Y$13,IF(AND(F32=$P$16,G32=$Q$13),M32*$AA$13,IF(AND(F32=$P$17,G32=$Q$13),M32*$AC$13,IF(AND(F32=$P$18,G32=$Q$13),M32*$AE$13,0))))))))))))))</f>
        <v>0</v>
      </c>
      <c r="N33" s="137">
        <f>IF(AND(F32=$P$12,G32=$Q$12),N32*$S$12,IF(AND(F32=$P$13,G32=$Q$12),N32*$U$12,IF(AND(F32=$P$14,G32=$Q$12),N32*$W$12,IF(AND(F32=$P$15,G32=$Q$12),N32*$Y$12,IF(AND(F32=$P$16,G32=$Q$12),N32*$AA$12,IF(AND(F32=$P$17,G32=$Q$12),N32*$AC$12,IF(AND(F32=$P$18,G32=$Q$12),N32*$AE$12,IF(AND(F32=$P$12,G32=$Q$13),N32*$S$13,IF(AND(F32=$P$13,G32=$Q$13),N32*$U$13,IF(AND(F32=$P$14,G32=$Q$13),N32*$W$13,IF(AND(F32=$P$15,G32=$Q$13),N32*$Y$13,IF(AND(F32=$P$16,G32=$Q$13),N32*$AA$13,IF(AND(F32=$P$17,G32=$Q$13),N32*$AC$13,IF(AND(F32=$P$18,G32=$Q$13),N32*$AE$13,0))))))))))))))</f>
        <v>0</v>
      </c>
      <c r="O33" s="137" t="str">
        <f>IF(AND(C32=$N$13,F32=$P$12,G32=$Q$12),O32*$S$12,IF(AND(C32=$N$13,F32=$P$13,G32=$Q$12),O32*$U$12,IF(AND(C32=$N$13,F32=$P$14,G32=$Q$12),O32*$W$12,IF(AND(C32=$N$13,F32=$P$15,G32=$Q$12),O32*$Y$12,IF(AND(C32=$N$13,F32=$P$16,G32=$Q$12),O32*$AA$12,IF(AND(C32=$N$13,F32=$P$17,G32=$Q$12),O32*$AC$12,IF(AND(C32=$N$13,F32=$P$18,G32=$Q$12),O32*$AE$12,IF(AND(C32=$N$13,F32=$P$12,G32=$Q$13),O32*$S$13,IF(AND(C32=$N$13,F32=$P$13,G32=$Q$13),O32*$U$13,IF(AND(C32=$N$13,F32=$P$14,G32=$Q$13),O32*$W$13,IF(AND(C32=$N$13,F32=$P$15,G32=$Q$13),O32*$Y$13,IF(AND(C32=$N$13,F32=$P$16,G32=$Q$13),O32*$AA$13,IF(AND(C32=$N$13,F32=$P$17,G32=$Q$13),O32*$AC$13,IF(AND(C32=$N$13,F32=$P$18,G32=$Q$13),O32*$AE$13,"N/A"))))))))))))))</f>
        <v>N/A</v>
      </c>
      <c r="P33" s="137" t="str">
        <f>IF(AND(C32=$N$12,F32=$P$12,G32=$Q$12),P32*$S$12,IF(AND(C32=$N$12,F32=$P$13,G32=$Q$12),P32*$U$12,IF(AND(C32=$N$12,F32=$P$14,G32=$Q$12),P32*$W$12,IF(AND(C32=$N$12,F32=$P$15,G32=$Q$12),P32*$Y$12,IF(AND(C32=$N$12,F32=$P$16,G32=$Q$12),P32*$AA$12,IF(AND(C32=$N$12,F32=$P$17,G32=$Q$12),P32*$AC$12,IF(AND(C32=$N$12,F32=$P$18,G32=$Q$12),P32*$AE$12,IF(AND(C32=$N$12,F32=$P$12,G32=$Q$13),P32*$S$13,IF(AND(C32=$N$12,F32=$P$13,G32=$Q$13),P32*$U$13,IF(AND(C32=$N$12,F32=$P$14,G32=$Q$13),P32*$W$13,IF(AND(C32=$N$12,F32=$P$15,G32=$Q$13),P32*$Y$13,IF(AND(C32=$N$12,F32=$P$16,G32=$Q$13),P32*$AA$13,IF(AND(C32=$N$12,F32=$P$17,G32=$Q$13),P32*$AC$13,IF(AND(C32=$N$12,F32=$P$18,G32=$Q$13),P32*$AE$13,"N/A"))))))))))))))</f>
        <v>N/A</v>
      </c>
      <c r="Q33" s="137" t="str">
        <f>IF(AND(C32=$N$12,F32=$P$12,G32=$Q$12),Q32*$S$12,IF(AND(C32=$N$12,F32=$P$13,G32=$Q$12),Q32*$U$12,IF(AND(C32=$N$12,F32=$P$14,G32=$Q$12),Q32*$W$12,IF(AND(C32=$N$12,F32=$P$15,G32=$Q$12),Q32*$Y$12,IF(AND(C32=$N$12,F32=$P$16,G32=$Q$12),Q32*$AA$12,IF(AND(C32=$N$12,F32=$P$17,G32=$Q$12),Q32*$AC$12,IF(AND(C32=$N$12,F32=$P$18,G32=$Q$12),Q32*$AE$12,IF(AND(C32=$N$12,F32=$P$12,G32=$Q$13),Q32*$S$13,IF(AND(C32=$N$12,F32=$P$13,G32=$Q$13),Q32*$U$13,IF(AND(C32=$N$12,F32=$P$14,G32=$Q$13),Q32*$W$13,IF(AND(C32=$N$12,F32=$P$15,G32=$Q$13),Q32*$Y$13,IF(AND(C32=$N$12,F32=$P$16,G32=$Q$13),Q32*$AA$13,IF(AND(C32=$N$12,F32=$P$17,G32=$Q$13),Q32*$AC$13,IF(AND(C32=$N$12,F32=$P$18,G32=$Q$13),Q32*$AE$13,"N/A"))))))))))))))</f>
        <v>N/A</v>
      </c>
      <c r="R33" s="43"/>
    </row>
    <row r="34" spans="1:18" x14ac:dyDescent="0.25">
      <c r="A34" s="150">
        <v>2</v>
      </c>
      <c r="B34" s="158"/>
      <c r="C34" s="160"/>
      <c r="D34" s="148"/>
      <c r="E34" s="148"/>
      <c r="F34" s="148"/>
      <c r="G34" s="148"/>
      <c r="H34" s="148"/>
      <c r="I34" s="148"/>
      <c r="J34" s="44"/>
      <c r="K34" s="44"/>
      <c r="L34" s="44"/>
      <c r="M34" s="44"/>
      <c r="N34" s="44"/>
      <c r="O34" s="44"/>
      <c r="P34" s="44"/>
      <c r="Q34" s="44"/>
      <c r="R34" s="42"/>
    </row>
    <row r="35" spans="1:18" hidden="1" x14ac:dyDescent="0.25">
      <c r="A35" s="151"/>
      <c r="B35" s="159"/>
      <c r="C35" s="161"/>
      <c r="D35" s="149"/>
      <c r="E35" s="149"/>
      <c r="F35" s="149"/>
      <c r="G35" s="149"/>
      <c r="H35" s="149"/>
      <c r="I35" s="149"/>
      <c r="J35" s="137" t="str">
        <f>IF(AND(C34=$N$12,F34=$P$12,G34=$Q$12),J34*$R$12,IF(AND(C34=$N$12,F34=$P$13,G34=$Q$12),J34*$R$12,IF(AND(C34=$N$12,F34=$P$14,G34=$Q$12),J34*$T$12,IF(AND(C34=$N$12,F34=$P$15,G34=$Q$12),J34*$V$12,IF(AND(C34=$N$12,F34=$P$16,G34=$Q$12),J34*$X$12,IF(AND(C34=$N$12,F34=$P$17,G34=$Q$12),J34*$Z$12,IF(AND(C34=$N$12,F34=$P$18,G34=$Q$12),J34*$AB$12,IF(AND(C34=$N$12,F34=$P$12,G34=$Q$13),J34*#REF!,IF(AND(C34=$N$12,F34=$P$13,G34=$Q$13),J34*$R$13,IF(AND(C34=$N$12,F34=$P$14,G34=$Q$13),J34*$T$13,IF(AND(C34=$N$12,F34=$P$15,G34=$Q$13),J34*$V$13,IF(AND(C34=$N$12,F34=$P$16,G34=$Q$13),J34*$X$13,IF(AND(C34=$N$12,F34=$P$17,G34=$Q$13),J34*$Z$13,IF(AND(C34=$N$12,F34=$P$18,G34=$Q$13),J34*$AB$13,"N/A"))))))))))))))</f>
        <v>N/A</v>
      </c>
      <c r="K35" s="137" t="str">
        <f>IF(AND(C34=$N$12,F34=$P$12,G34=$Q$12),K34*$R$12,IF(AND(C34=$N$12,F34=$P$13,G34=$Q$12),K34*$T$12,IF(AND(C34=$N$12,F34=$P$14,G34=$Q$12),K34*$V$12,IF(AND(C34=$N$12,F34=$P$15,G34=$Q$12),K34*$X$12,IF(AND(C34=$N$12,F34=$P$16,G34=$Q$12),K34*$Z$12,IF(AND(C34=$N$12,F34=$P$17,G34=$Q$12),K34*$AB$12,IF(AND(C34=$N$12,F34=$P$18,G34=$Q$12),K34*$AD$12,IF(AND(C34=$N$12,F34=$P$12,G34=$Q$13),K34*$R$13,IF(AND(C34=$N$12,F34=$P$13,G34=$Q$13),K34*$T$13,IF(AND(C34=$N$12,F34=$P$14,G34=$Q$13),K34*$V$13,IF(AND(C34=$N$12,F34=$P$15,G34=$Q$13),K34*$X$13,IF(AND(C34=$N$12,F34=$P$16,G34=$Q$13),K34*$Z$13,IF(AND(C34=$N$12,F34=$P$17,G34=$Q$13),K34*$AB$13,IF(AND(C34=$N$12,F34=$P$18,G34=$Q$13),K34*$AD$13,"N/A"))))))))))))))</f>
        <v>N/A</v>
      </c>
      <c r="L35" s="137">
        <f>IF(AND(F34=$P$12,G34=$Q$12),L34*$S$12,IF(AND(F34=$P$13,G34=$Q$12),L34*$U$12,IF(AND(F34=$P$14,G34=$Q$12),L34*$W$12,IF(AND(F34=$P$15,G34=$Q$12),L34*$Y$12,IF(AND(F34=$P$16,G34=$Q$12),L34*$AA$12,IF(AND(F34=$P$17,G34=$Q$12),L34*$AC$12,IF(AND(F34=$P$18,G34=$Q$12),L34*$AE$12,IF(AND(F34=$P$12,G34=$Q$13),L34*$S$13,IF(AND(F34=$P$13,G34=$Q$13),L34*$U$13,IF(AND(F34=$P$14,G34=$Q$13),L34*$W$13,IF(AND(F34=$P$15,G34=$Q$13),L34*$Y$13,IF(AND(F34=$P$16,G34=$Q$13),L34*$AA$13,IF(AND(F34=$P$17,G34=$Q$13),L34*$AC$13,IF(AND(F34=$P$18,G34=$Q$13),L34*$AE$13,0))))))))))))))</f>
        <v>0</v>
      </c>
      <c r="M35" s="137">
        <f>IF(AND(F34=$P$12,G34=$Q$12),M34*$S$12,IF(AND(F34=$P$13,G34=$Q$12),M34*$U$12,IF(AND(F34=$P$14,G34=$Q$12),M34*$W$12,IF(AND(F34=$P$15,G34=$Q$12),M34*$Y$12,IF(AND(F34=$P$16,G34=$Q$12),M34*$AA$12,IF(AND(F34=$P$17,G34=$Q$12),M34*$AC$12,IF(AND(F34=$P$18,G34=$Q$12),M34*$AE$12,IF(AND(F34=$P$12,G34=$Q$13),M34*$S$13,IF(AND(F34=$P$13,G34=$Q$13),M34*$U$13,IF(AND(F34=$P$14,G34=$Q$13),M34*$W$13,IF(AND(F34=$P$15,G34=$Q$13),M34*$Y$13,IF(AND(F34=$P$16,G34=$Q$13),M34*$AA$13,IF(AND(F34=$P$17,G34=$Q$13),M34*$AC$13,IF(AND(F34=$P$18,G34=$Q$13),M34*$AE$13,0))))))))))))))</f>
        <v>0</v>
      </c>
      <c r="N35" s="137">
        <f>IF(AND(F34=$P$12,G34=$Q$12),N34*$S$12,IF(AND(F34=$P$13,G34=$Q$12),N34*$U$12,IF(AND(F34=$P$14,G34=$Q$12),N34*$W$12,IF(AND(F34=$P$15,G34=$Q$12),N34*$Y$12,IF(AND(F34=$P$16,G34=$Q$12),N34*$AA$12,IF(AND(F34=$P$17,G34=$Q$12),N34*$AC$12,IF(AND(F34=$P$18,G34=$Q$12),N34*$AE$12,IF(AND(F34=$P$12,G34=$Q$13),N34*$S$13,IF(AND(F34=$P$13,G34=$Q$13),N34*$U$13,IF(AND(F34=$P$14,G34=$Q$13),N34*$W$13,IF(AND(F34=$P$15,G34=$Q$13),N34*$Y$13,IF(AND(F34=$P$16,G34=$Q$13),N34*$AA$13,IF(AND(F34=$P$17,G34=$Q$13),N34*$AC$13,IF(AND(F34=$P$18,G34=$Q$13),N34*$AE$13,0))))))))))))))</f>
        <v>0</v>
      </c>
      <c r="O35" s="137" t="str">
        <f>IF(AND(C34=$N$13,F34=$P$12,G34=$Q$12),O34*$S$12,IF(AND(C34=$N$13,F34=$P$13,G34=$Q$12),O34*$U$12,IF(AND(C34=$N$13,F34=$P$14,G34=$Q$12),O34*$W$12,IF(AND(C34=$N$13,F34=$P$15,G34=$Q$12),O34*$Y$12,IF(AND(C34=$N$13,F34=$P$16,G34=$Q$12),O34*$AA$12,IF(AND(C34=$N$13,F34=$P$17,G34=$Q$12),O34*$AC$12,IF(AND(C34=$N$13,F34=$P$18,G34=$Q$12),O34*$AE$12,IF(AND(C34=$N$13,F34=$P$12,G34=$Q$13),O34*$S$13,IF(AND(C34=$N$13,F34=$P$13,G34=$Q$13),O34*$U$13,IF(AND(C34=$N$13,F34=$P$14,G34=$Q$13),O34*$W$13,IF(AND(C34=$N$13,F34=$P$15,G34=$Q$13),O34*$Y$13,IF(AND(C34=$N$13,F34=$P$16,G34=$Q$13),O34*$AA$13,IF(AND(C34=$N$13,F34=$P$17,G34=$Q$13),O34*$AC$13,IF(AND(C34=$N$13,F34=$P$18,G34=$Q$13),O34*$AE$13,"N/A"))))))))))))))</f>
        <v>N/A</v>
      </c>
      <c r="P35" s="137" t="str">
        <f>IF(AND(C34=$N$12,F34=$P$12,G34=$Q$12),P34*$S$12,IF(AND(C34=$N$12,F34=$P$13,G34=$Q$12),P34*$U$12,IF(AND(C34=$N$12,F34=$P$14,G34=$Q$12),P34*$W$12,IF(AND(C34=$N$12,F34=$P$15,G34=$Q$12),P34*$Y$12,IF(AND(C34=$N$12,F34=$P$16,G34=$Q$12),P34*$AA$12,IF(AND(C34=$N$12,F34=$P$17,G34=$Q$12),P34*$AC$12,IF(AND(C34=$N$12,F34=$P$18,G34=$Q$12),P34*$AE$12,IF(AND(C34=$N$12,F34=$P$12,G34=$Q$13),P34*$S$13,IF(AND(C34=$N$12,F34=$P$13,G34=$Q$13),P34*$U$13,IF(AND(C34=$N$12,F34=$P$14,G34=$Q$13),P34*$W$13,IF(AND(C34=$N$12,F34=$P$15,G34=$Q$13),P34*$Y$13,IF(AND(C34=$N$12,F34=$P$16,G34=$Q$13),P34*$AA$13,IF(AND(C34=$N$12,F34=$P$17,G34=$Q$13),P34*$AC$13,IF(AND(C34=$N$12,F34=$P$18,G34=$Q$13),P34*$AE$13,"N/A"))))))))))))))</f>
        <v>N/A</v>
      </c>
      <c r="Q35" s="137" t="str">
        <f>IF(AND(C34=$N$12,F34=$P$12,G34=$Q$12),Q34*$S$12,IF(AND(C34=$N$12,F34=$P$13,G34=$Q$12),Q34*$U$12,IF(AND(C34=$N$12,F34=$P$14,G34=$Q$12),Q34*$W$12,IF(AND(C34=$N$12,F34=$P$15,G34=$Q$12),Q34*$Y$12,IF(AND(C34=$N$12,F34=$P$16,G34=$Q$12),Q34*$AA$12,IF(AND(C34=$N$12,F34=$P$17,G34=$Q$12),Q34*$AC$12,IF(AND(C34=$N$12,F34=$P$18,G34=$Q$12),Q34*$AE$12,IF(AND(C34=$N$12,F34=$P$12,G34=$Q$13),Q34*$S$13,IF(AND(C34=$N$12,F34=$P$13,G34=$Q$13),Q34*$U$13,IF(AND(C34=$N$12,F34=$P$14,G34=$Q$13),Q34*$W$13,IF(AND(C34=$N$12,F34=$P$15,G34=$Q$13),Q34*$Y$13,IF(AND(C34=$N$12,F34=$P$16,G34=$Q$13),Q34*$AA$13,IF(AND(C34=$N$12,F34=$P$17,G34=$Q$13),Q34*$AC$13,IF(AND(C34=$N$12,F34=$P$18,G34=$Q$13),Q34*$AE$13,"N/A"))))))))))))))</f>
        <v>N/A</v>
      </c>
      <c r="R35" s="43"/>
    </row>
    <row r="36" spans="1:18" x14ac:dyDescent="0.25">
      <c r="A36" s="150">
        <v>3</v>
      </c>
      <c r="B36" s="158"/>
      <c r="C36" s="160"/>
      <c r="D36" s="148"/>
      <c r="E36" s="148"/>
      <c r="F36" s="148"/>
      <c r="G36" s="148"/>
      <c r="H36" s="148"/>
      <c r="I36" s="148"/>
      <c r="J36" s="44"/>
      <c r="K36" s="44"/>
      <c r="L36" s="44"/>
      <c r="M36" s="44"/>
      <c r="N36" s="44"/>
      <c r="O36" s="44"/>
      <c r="P36" s="44"/>
      <c r="Q36" s="44"/>
      <c r="R36" s="42"/>
    </row>
    <row r="37" spans="1:18" ht="14.45" hidden="1" customHeight="1" x14ac:dyDescent="0.25">
      <c r="A37" s="151"/>
      <c r="B37" s="159"/>
      <c r="C37" s="161"/>
      <c r="D37" s="149"/>
      <c r="E37" s="149"/>
      <c r="F37" s="149"/>
      <c r="G37" s="149"/>
      <c r="H37" s="149"/>
      <c r="I37" s="149"/>
      <c r="J37" s="137" t="str">
        <f>IF(AND(C36=$N$12,F36=$P$12,G36=$Q$12),J36*$R$12,IF(AND(C36=$N$12,F36=$P$13,G36=$Q$12),J36*$R$12,IF(AND(C36=$N$12,F36=$P$14,G36=$Q$12),J36*$T$12,IF(AND(C36=$N$12,F36=$P$15,G36=$Q$12),J36*$V$12,IF(AND(C36=$N$12,F36=$P$16,G36=$Q$12),J36*$X$12,IF(AND(C36=$N$12,F36=$P$17,G36=$Q$12),J36*$Z$12,IF(AND(C36=$N$12,F36=$P$18,G36=$Q$12),J36*$AB$12,IF(AND(C36=$N$12,F36=$P$12,G36=$Q$13),J36*#REF!,IF(AND(C36=$N$12,F36=$P$13,G36=$Q$13),J36*$R$13,IF(AND(C36=$N$12,F36=$P$14,G36=$Q$13),J36*$T$13,IF(AND(C36=$N$12,F36=$P$15,G36=$Q$13),J36*$V$13,IF(AND(C36=$N$12,F36=$P$16,G36=$Q$13),J36*$X$13,IF(AND(C36=$N$12,F36=$P$17,G36=$Q$13),J36*$Z$13,IF(AND(C36=$N$12,F36=$P$18,G36=$Q$13),J36*$AB$13,"N/A"))))))))))))))</f>
        <v>N/A</v>
      </c>
      <c r="K37" s="137" t="str">
        <f>IF(AND(C36=$N$12,F36=$P$12,G36=$Q$12),K36*$R$12,IF(AND(C36=$N$12,F36=$P$13,G36=$Q$12),K36*$T$12,IF(AND(C36=$N$12,F36=$P$14,G36=$Q$12),K36*$V$12,IF(AND(C36=$N$12,F36=$P$15,G36=$Q$12),K36*$X$12,IF(AND(C36=$N$12,F36=$P$16,G36=$Q$12),K36*$Z$12,IF(AND(C36=$N$12,F36=$P$17,G36=$Q$12),K36*$AB$12,IF(AND(C36=$N$12,F36=$P$18,G36=$Q$12),K36*$AD$12,IF(AND(C36=$N$12,F36=$P$12,G36=$Q$13),K36*$R$13,IF(AND(C36=$N$12,F36=$P$13,G36=$Q$13),K36*$T$13,IF(AND(C36=$N$12,F36=$P$14,G36=$Q$13),K36*$V$13,IF(AND(C36=$N$12,F36=$P$15,G36=$Q$13),K36*$X$13,IF(AND(C36=$N$12,F36=$P$16,G36=$Q$13),K36*$Z$13,IF(AND(C36=$N$12,F36=$P$17,G36=$Q$13),K36*$AB$13,IF(AND(C36=$N$12,F36=$P$18,G36=$Q$13),K36*$AD$13,"N/A"))))))))))))))</f>
        <v>N/A</v>
      </c>
      <c r="L37" s="137">
        <f>IF(AND(F36=$P$12,G36=$Q$12),L36*$S$12,IF(AND(F36=$P$13,G36=$Q$12),L36*$U$12,IF(AND(F36=$P$14,G36=$Q$12),L36*$W$12,IF(AND(F36=$P$15,G36=$Q$12),L36*$Y$12,IF(AND(F36=$P$16,G36=$Q$12),L36*$AA$12,IF(AND(F36=$P$17,G36=$Q$12),L36*$AC$12,IF(AND(F36=$P$18,G36=$Q$12),L36*$AE$12,IF(AND(F36=$P$12,G36=$Q$13),L36*$S$13,IF(AND(F36=$P$13,G36=$Q$13),L36*$U$13,IF(AND(F36=$P$14,G36=$Q$13),L36*$W$13,IF(AND(F36=$P$15,G36=$Q$13),L36*$Y$13,IF(AND(F36=$P$16,G36=$Q$13),L36*$AA$13,IF(AND(F36=$P$17,G36=$Q$13),L36*$AC$13,IF(AND(F36=$P$18,G36=$Q$13),L36*$AE$13,0))))))))))))))</f>
        <v>0</v>
      </c>
      <c r="M37" s="137">
        <f>IF(AND(F36=$P$12,G36=$Q$12),M36*$S$12,IF(AND(F36=$P$13,G36=$Q$12),M36*$U$12,IF(AND(F36=$P$14,G36=$Q$12),M36*$W$12,IF(AND(F36=$P$15,G36=$Q$12),M36*$Y$12,IF(AND(F36=$P$16,G36=$Q$12),M36*$AA$12,IF(AND(F36=$P$17,G36=$Q$12),M36*$AC$12,IF(AND(F36=$P$18,G36=$Q$12),M36*$AE$12,IF(AND(F36=$P$12,G36=$Q$13),M36*$S$13,IF(AND(F36=$P$13,G36=$Q$13),M36*$U$13,IF(AND(F36=$P$14,G36=$Q$13),M36*$W$13,IF(AND(F36=$P$15,G36=$Q$13),M36*$Y$13,IF(AND(F36=$P$16,G36=$Q$13),M36*$AA$13,IF(AND(F36=$P$17,G36=$Q$13),M36*$AC$13,IF(AND(F36=$P$18,G36=$Q$13),M36*$AE$13,0))))))))))))))</f>
        <v>0</v>
      </c>
      <c r="N37" s="137">
        <f>IF(AND(F36=$P$12,G36=$Q$12),N36*$S$12,IF(AND(F36=$P$13,G36=$Q$12),N36*$U$12,IF(AND(F36=$P$14,G36=$Q$12),N36*$W$12,IF(AND(F36=$P$15,G36=$Q$12),N36*$Y$12,IF(AND(F36=$P$16,G36=$Q$12),N36*$AA$12,IF(AND(F36=$P$17,G36=$Q$12),N36*$AC$12,IF(AND(F36=$P$18,G36=$Q$12),N36*$AE$12,IF(AND(F36=$P$12,G36=$Q$13),N36*$S$13,IF(AND(F36=$P$13,G36=$Q$13),N36*$U$13,IF(AND(F36=$P$14,G36=$Q$13),N36*$W$13,IF(AND(F36=$P$15,G36=$Q$13),N36*$Y$13,IF(AND(F36=$P$16,G36=$Q$13),N36*$AA$13,IF(AND(F36=$P$17,G36=$Q$13),N36*$AC$13,IF(AND(F36=$P$18,G36=$Q$13),N36*$AE$13,0))))))))))))))</f>
        <v>0</v>
      </c>
      <c r="O37" s="137" t="str">
        <f>IF(AND(C36=$N$13,F36=$P$12,G36=$Q$12),O36*$S$12,IF(AND(C36=$N$13,F36=$P$13,G36=$Q$12),O36*$U$12,IF(AND(C36=$N$13,F36=$P$14,G36=$Q$12),O36*$W$12,IF(AND(C36=$N$13,F36=$P$15,G36=$Q$12),O36*$Y$12,IF(AND(C36=$N$13,F36=$P$16,G36=$Q$12),O36*$AA$12,IF(AND(C36=$N$13,F36=$P$17,G36=$Q$12),O36*$AC$12,IF(AND(C36=$N$13,F36=$P$18,G36=$Q$12),O36*$AE$12,IF(AND(C36=$N$13,F36=$P$12,G36=$Q$13),O36*$S$13,IF(AND(C36=$N$13,F36=$P$13,G36=$Q$13),O36*$U$13,IF(AND(C36=$N$13,F36=$P$14,G36=$Q$13),O36*$W$13,IF(AND(C36=$N$13,F36=$P$15,G36=$Q$13),O36*$Y$13,IF(AND(C36=$N$13,F36=$P$16,G36=$Q$13),O36*$AA$13,IF(AND(C36=$N$13,F36=$P$17,G36=$Q$13),O36*$AC$13,IF(AND(C36=$N$13,F36=$P$18,G36=$Q$13),O36*$AE$13,"N/A"))))))))))))))</f>
        <v>N/A</v>
      </c>
      <c r="P37" s="137" t="str">
        <f>IF(AND(C36=$N$12,F36=$P$12,G36=$Q$12),P36*$S$12,IF(AND(C36=$N$12,F36=$P$13,G36=$Q$12),P36*$U$12,IF(AND(C36=$N$12,F36=$P$14,G36=$Q$12),P36*$W$12,IF(AND(C36=$N$12,F36=$P$15,G36=$Q$12),P36*$Y$12,IF(AND(C36=$N$12,F36=$P$16,G36=$Q$12),P36*$AA$12,IF(AND(C36=$N$12,F36=$P$17,G36=$Q$12),P36*$AC$12,IF(AND(C36=$N$12,F36=$P$18,G36=$Q$12),P36*$AE$12,IF(AND(C36=$N$12,F36=$P$12,G36=$Q$13),P36*$S$13,IF(AND(C36=$N$12,F36=$P$13,G36=$Q$13),P36*$U$13,IF(AND(C36=$N$12,F36=$P$14,G36=$Q$13),P36*$W$13,IF(AND(C36=$N$12,F36=$P$15,G36=$Q$13),P36*$Y$13,IF(AND(C36=$N$12,F36=$P$16,G36=$Q$13),P36*$AA$13,IF(AND(C36=$N$12,F36=$P$17,G36=$Q$13),P36*$AC$13,IF(AND(C36=$N$12,F36=$P$18,G36=$Q$13),P36*$AE$13,"N/A"))))))))))))))</f>
        <v>N/A</v>
      </c>
      <c r="Q37" s="137" t="str">
        <f>IF(AND(C36=$N$12,F36=$P$12,G36=$Q$12),Q36*$S$12,IF(AND(C36=$N$12,F36=$P$13,G36=$Q$12),Q36*$U$12,IF(AND(C36=$N$12,F36=$P$14,G36=$Q$12),Q36*$W$12,IF(AND(C36=$N$12,F36=$P$15,G36=$Q$12),Q36*$Y$12,IF(AND(C36=$N$12,F36=$P$16,G36=$Q$12),Q36*$AA$12,IF(AND(C36=$N$12,F36=$P$17,G36=$Q$12),Q36*$AC$12,IF(AND(C36=$N$12,F36=$P$18,G36=$Q$12),Q36*$AE$12,IF(AND(C36=$N$12,F36=$P$12,G36=$Q$13),Q36*$S$13,IF(AND(C36=$N$12,F36=$P$13,G36=$Q$13),Q36*$U$13,IF(AND(C36=$N$12,F36=$P$14,G36=$Q$13),Q36*$W$13,IF(AND(C36=$N$12,F36=$P$15,G36=$Q$13),Q36*$Y$13,IF(AND(C36=$N$12,F36=$P$16,G36=$Q$13),Q36*$AA$13,IF(AND(C36=$N$12,F36=$P$17,G36=$Q$13),Q36*$AC$13,IF(AND(C36=$N$12,F36=$P$18,G36=$Q$13),Q36*$AE$13,"N/A"))))))))))))))</f>
        <v>N/A</v>
      </c>
      <c r="R37" s="43"/>
    </row>
    <row r="38" spans="1:18" x14ac:dyDescent="0.25">
      <c r="A38" s="158">
        <v>4</v>
      </c>
      <c r="B38" s="158"/>
      <c r="C38" s="160"/>
      <c r="D38" s="148"/>
      <c r="E38" s="148"/>
      <c r="F38" s="148"/>
      <c r="G38" s="148"/>
      <c r="H38" s="148"/>
      <c r="I38" s="148"/>
      <c r="J38" s="44"/>
      <c r="K38" s="44"/>
      <c r="L38" s="44"/>
      <c r="M38" s="44"/>
      <c r="N38" s="44"/>
      <c r="O38" s="44"/>
      <c r="P38" s="44"/>
      <c r="Q38" s="44"/>
      <c r="R38" s="42"/>
    </row>
    <row r="39" spans="1:18" ht="14.45" hidden="1" customHeight="1" x14ac:dyDescent="0.25">
      <c r="A39" s="159"/>
      <c r="B39" s="159"/>
      <c r="C39" s="161"/>
      <c r="D39" s="149"/>
      <c r="E39" s="149"/>
      <c r="F39" s="149"/>
      <c r="G39" s="149"/>
      <c r="H39" s="149"/>
      <c r="I39" s="149"/>
      <c r="J39" s="137" t="str">
        <f>IF(AND(C38=$N$12,F38=$P$12,G38=$Q$12),J38*$R$12,IF(AND(C38=$N$12,F38=$P$13,G38=$Q$12),J38*$R$12,IF(AND(C38=$N$12,F38=$P$14,G38=$Q$12),J38*$T$12,IF(AND(C38=$N$12,F38=$P$15,G38=$Q$12),J38*$V$12,IF(AND(C38=$N$12,F38=$P$16,G38=$Q$12),J38*$X$12,IF(AND(C38=$N$12,F38=$P$17,G38=$Q$12),J38*$Z$12,IF(AND(C38=$N$12,F38=$P$18,G38=$Q$12),J38*$AB$12,IF(AND(C38=$N$12,F38=$P$12,G38=$Q$13),J38*#REF!,IF(AND(C38=$N$12,F38=$P$13,G38=$Q$13),J38*$R$13,IF(AND(C38=$N$12,F38=$P$14,G38=$Q$13),J38*$T$13,IF(AND(C38=$N$12,F38=$P$15,G38=$Q$13),J38*$V$13,IF(AND(C38=$N$12,F38=$P$16,G38=$Q$13),J38*$X$13,IF(AND(C38=$N$12,F38=$P$17,G38=$Q$13),J38*$Z$13,IF(AND(C38=$N$12,F38=$P$18,G38=$Q$13),J38*$AB$13,"N/A"))))))))))))))</f>
        <v>N/A</v>
      </c>
      <c r="K39" s="137" t="str">
        <f>IF(AND(C38=$N$12,F38=$P$12,G38=$Q$12),K38*$R$12,IF(AND(C38=$N$12,F38=$P$13,G38=$Q$12),K38*$T$12,IF(AND(C38=$N$12,F38=$P$14,G38=$Q$12),K38*$V$12,IF(AND(C38=$N$12,F38=$P$15,G38=$Q$12),K38*$X$12,IF(AND(C38=$N$12,F38=$P$16,G38=$Q$12),K38*$Z$12,IF(AND(C38=$N$12,F38=$P$17,G38=$Q$12),K38*$AB$12,IF(AND(C38=$N$12,F38=$P$18,G38=$Q$12),K38*$AD$12,IF(AND(C38=$N$12,F38=$P$12,G38=$Q$13),K38*$R$13,IF(AND(C38=$N$12,F38=$P$13,G38=$Q$13),K38*$T$13,IF(AND(C38=$N$12,F38=$P$14,G38=$Q$13),K38*$V$13,IF(AND(C38=$N$12,F38=$P$15,G38=$Q$13),K38*$X$13,IF(AND(C38=$N$12,F38=$P$16,G38=$Q$13),K38*$Z$13,IF(AND(C38=$N$12,F38=$P$17,G38=$Q$13),K38*$AB$13,IF(AND(C38=$N$12,F38=$P$18,G38=$Q$13),K38*$AD$13,"N/A"))))))))))))))</f>
        <v>N/A</v>
      </c>
      <c r="L39" s="137">
        <f>IF(AND(F38=$P$12,G38=$Q$12),L38*$S$12,IF(AND(F38=$P$13,G38=$Q$12),L38*$U$12,IF(AND(F38=$P$14,G38=$Q$12),L38*$W$12,IF(AND(F38=$P$15,G38=$Q$12),L38*$Y$12,IF(AND(F38=$P$16,G38=$Q$12),L38*$AA$12,IF(AND(F38=$P$17,G38=$Q$12),L38*$AC$12,IF(AND(F38=$P$18,G38=$Q$12),L38*$AE$12,IF(AND(F38=$P$12,G38=$Q$13),L38*$S$13,IF(AND(F38=$P$13,G38=$Q$13),L38*$U$13,IF(AND(F38=$P$14,G38=$Q$13),L38*$W$13,IF(AND(F38=$P$15,G38=$Q$13),L38*$Y$13,IF(AND(F38=$P$16,G38=$Q$13),L38*$AA$13,IF(AND(F38=$P$17,G38=$Q$13),L38*$AC$13,IF(AND(F38=$P$18,G38=$Q$13),L38*$AE$13,0))))))))))))))</f>
        <v>0</v>
      </c>
      <c r="M39" s="137">
        <f>IF(AND(F38=$P$12,G38=$Q$12),M38*$S$12,IF(AND(F38=$P$13,G38=$Q$12),M38*$U$12,IF(AND(F38=$P$14,G38=$Q$12),M38*$W$12,IF(AND(F38=$P$15,G38=$Q$12),M38*$Y$12,IF(AND(F38=$P$16,G38=$Q$12),M38*$AA$12,IF(AND(F38=$P$17,G38=$Q$12),M38*$AC$12,IF(AND(F38=$P$18,G38=$Q$12),M38*$AE$12,IF(AND(F38=$P$12,G38=$Q$13),M38*$S$13,IF(AND(F38=$P$13,G38=$Q$13),M38*$U$13,IF(AND(F38=$P$14,G38=$Q$13),M38*$W$13,IF(AND(F38=$P$15,G38=$Q$13),M38*$Y$13,IF(AND(F38=$P$16,G38=$Q$13),M38*$AA$13,IF(AND(F38=$P$17,G38=$Q$13),M38*$AC$13,IF(AND(F38=$P$18,G38=$Q$13),M38*$AE$13,0))))))))))))))</f>
        <v>0</v>
      </c>
      <c r="N39" s="137">
        <f>IF(AND(F38=$P$12,G38=$Q$12),N38*$S$12,IF(AND(F38=$P$13,G38=$Q$12),N38*$U$12,IF(AND(F38=$P$14,G38=$Q$12),N38*$W$12,IF(AND(F38=$P$15,G38=$Q$12),N38*$Y$12,IF(AND(F38=$P$16,G38=$Q$12),N38*$AA$12,IF(AND(F38=$P$17,G38=$Q$12),N38*$AC$12,IF(AND(F38=$P$18,G38=$Q$12),N38*$AE$12,IF(AND(F38=$P$12,G38=$Q$13),N38*$S$13,IF(AND(F38=$P$13,G38=$Q$13),N38*$U$13,IF(AND(F38=$P$14,G38=$Q$13),N38*$W$13,IF(AND(F38=$P$15,G38=$Q$13),N38*$Y$13,IF(AND(F38=$P$16,G38=$Q$13),N38*$AA$13,IF(AND(F38=$P$17,G38=$Q$13),N38*$AC$13,IF(AND(F38=$P$18,G38=$Q$13),N38*$AE$13,0))))))))))))))</f>
        <v>0</v>
      </c>
      <c r="O39" s="137" t="str">
        <f>IF(AND(C38=$N$13,F38=$P$12,G38=$Q$12),O38*$S$12,IF(AND(C38=$N$13,F38=$P$13,G38=$Q$12),O38*$U$12,IF(AND(C38=$N$13,F38=$P$14,G38=$Q$12),O38*$W$12,IF(AND(C38=$N$13,F38=$P$15,G38=$Q$12),O38*$Y$12,IF(AND(C38=$N$13,F38=$P$16,G38=$Q$12),O38*$AA$12,IF(AND(C38=$N$13,F38=$P$17,G38=$Q$12),O38*$AC$12,IF(AND(C38=$N$13,F38=$P$18,G38=$Q$12),O38*$AE$12,IF(AND(C38=$N$13,F38=$P$12,G38=$Q$13),O38*$S$13,IF(AND(C38=$N$13,F38=$P$13,G38=$Q$13),O38*$U$13,IF(AND(C38=$N$13,F38=$P$14,G38=$Q$13),O38*$W$13,IF(AND(C38=$N$13,F38=$P$15,G38=$Q$13),O38*$Y$13,IF(AND(C38=$N$13,F38=$P$16,G38=$Q$13),O38*$AA$13,IF(AND(C38=$N$13,F38=$P$17,G38=$Q$13),O38*$AC$13,IF(AND(C38=$N$13,F38=$P$18,G38=$Q$13),O38*$AE$13,"N/A"))))))))))))))</f>
        <v>N/A</v>
      </c>
      <c r="P39" s="137" t="str">
        <f>IF(AND(C38=$N$12,F38=$P$12,G38=$Q$12),P38*$S$12,IF(AND(C38=$N$12,F38=$P$13,G38=$Q$12),P38*$U$12,IF(AND(C38=$N$12,F38=$P$14,G38=$Q$12),P38*$W$12,IF(AND(C38=$N$12,F38=$P$15,G38=$Q$12),P38*$Y$12,IF(AND(C38=$N$12,F38=$P$16,G38=$Q$12),P38*$AA$12,IF(AND(C38=$N$12,F38=$P$17,G38=$Q$12),P38*$AC$12,IF(AND(C38=$N$12,F38=$P$18,G38=$Q$12),P38*$AE$12,IF(AND(C38=$N$12,F38=$P$12,G38=$Q$13),P38*$S$13,IF(AND(C38=$N$12,F38=$P$13,G38=$Q$13),P38*$U$13,IF(AND(C38=$N$12,F38=$P$14,G38=$Q$13),P38*$W$13,IF(AND(C38=$N$12,F38=$P$15,G38=$Q$13),P38*$Y$13,IF(AND(C38=$N$12,F38=$P$16,G38=$Q$13),P38*$AA$13,IF(AND(C38=$N$12,F38=$P$17,G38=$Q$13),P38*$AC$13,IF(AND(C38=$N$12,F38=$P$18,G38=$Q$13),P38*$AE$13,"N/A"))))))))))))))</f>
        <v>N/A</v>
      </c>
      <c r="Q39" s="137" t="str">
        <f>IF(AND(C38=$N$12,F38=$P$12,G38=$Q$12),Q38*$S$12,IF(AND(C38=$N$12,F38=$P$13,G38=$Q$12),Q38*$U$12,IF(AND(C38=$N$12,F38=$P$14,G38=$Q$12),Q38*$W$12,IF(AND(C38=$N$12,F38=$P$15,G38=$Q$12),Q38*$Y$12,IF(AND(C38=$N$12,F38=$P$16,G38=$Q$12),Q38*$AA$12,IF(AND(C38=$N$12,F38=$P$17,G38=$Q$12),Q38*$AC$12,IF(AND(C38=$N$12,F38=$P$18,G38=$Q$12),Q38*$AE$12,IF(AND(C38=$N$12,F38=$P$12,G38=$Q$13),Q38*$S$13,IF(AND(C38=$N$12,F38=$P$13,G38=$Q$13),Q38*$U$13,IF(AND(C38=$N$12,F38=$P$14,G38=$Q$13),Q38*$W$13,IF(AND(C38=$N$12,F38=$P$15,G38=$Q$13),Q38*$Y$13,IF(AND(C38=$N$12,F38=$P$16,G38=$Q$13),Q38*$AA$13,IF(AND(C38=$N$12,F38=$P$17,G38=$Q$13),Q38*$AC$13,IF(AND(C38=$N$12,F38=$P$18,G38=$Q$13),Q38*$AE$13,"N/A"))))))))))))))</f>
        <v>N/A</v>
      </c>
      <c r="R39" s="43"/>
    </row>
    <row r="40" spans="1:18" x14ac:dyDescent="0.25">
      <c r="A40" s="150">
        <v>5</v>
      </c>
      <c r="B40" s="158"/>
      <c r="C40" s="160"/>
      <c r="D40" s="148"/>
      <c r="E40" s="148"/>
      <c r="F40" s="148"/>
      <c r="G40" s="148"/>
      <c r="H40" s="148"/>
      <c r="I40" s="148"/>
      <c r="J40" s="44"/>
      <c r="K40" s="44"/>
      <c r="L40" s="44"/>
      <c r="M40" s="44"/>
      <c r="N40" s="44"/>
      <c r="O40" s="44"/>
      <c r="P40" s="44"/>
      <c r="Q40" s="44"/>
      <c r="R40" s="42"/>
    </row>
    <row r="41" spans="1:18" s="45" customFormat="1" hidden="1" x14ac:dyDescent="0.25">
      <c r="A41" s="151"/>
      <c r="B41" s="159"/>
      <c r="C41" s="161"/>
      <c r="D41" s="149"/>
      <c r="E41" s="149"/>
      <c r="F41" s="149"/>
      <c r="G41" s="149"/>
      <c r="H41" s="149"/>
      <c r="I41" s="149"/>
      <c r="J41" s="137" t="str">
        <f>IF(AND(C40=$N$12,F40=$P$12,G40=$Q$12),J40*$R$12,IF(AND(C40=$N$12,F40=$P$13,G40=$Q$12),J40*$R$12,IF(AND(C40=$N$12,F40=$P$14,G40=$Q$12),J40*$T$12,IF(AND(C40=$N$12,F40=$P$15,G40=$Q$12),J40*$V$12,IF(AND(C40=$N$12,F40=$P$16,G40=$Q$12),J40*$X$12,IF(AND(C40=$N$12,F40=$P$17,G40=$Q$12),J40*$Z$12,IF(AND(C40=$N$12,F40=$P$18,G40=$Q$12),J40*$AB$12,IF(AND(C40=$N$12,F40=$P$12,G40=$Q$13),J40*#REF!,IF(AND(C40=$N$12,F40=$P$13,G40=$Q$13),J40*$R$13,IF(AND(C40=$N$12,F40=$P$14,G40=$Q$13),J40*$T$13,IF(AND(C40=$N$12,F40=$P$15,G40=$Q$13),J40*$V$13,IF(AND(C40=$N$12,F40=$P$16,G40=$Q$13),J40*$X$13,IF(AND(C40=$N$12,F40=$P$17,G40=$Q$13),J40*$Z$13,IF(AND(C40=$N$12,F40=$P$18,G40=$Q$13),J40*$AB$13,"N/A"))))))))))))))</f>
        <v>N/A</v>
      </c>
      <c r="K41" s="137" t="str">
        <f>IF(AND(C40=$N$12,F40=$P$12,G40=$Q$12),K40*$R$12,IF(AND(C40=$N$12,F40=$P$13,G40=$Q$12),K40*$T$12,IF(AND(C40=$N$12,F40=$P$14,G40=$Q$12),K40*$V$12,IF(AND(C40=$N$12,F40=$P$15,G40=$Q$12),K40*$X$12,IF(AND(C40=$N$12,F40=$P$16,G40=$Q$12),K40*$Z$12,IF(AND(C40=$N$12,F40=$P$17,G40=$Q$12),K40*$AB$12,IF(AND(C40=$N$12,F40=$P$18,G40=$Q$12),K40*$AD$12,IF(AND(C40=$N$12,F40=$P$12,G40=$Q$13),K40*$R$13,IF(AND(C40=$N$12,F40=$P$13,G40=$Q$13),K40*$T$13,IF(AND(C40=$N$12,F40=$P$14,G40=$Q$13),K40*$V$13,IF(AND(C40=$N$12,F40=$P$15,G40=$Q$13),K40*$X$13,IF(AND(C40=$N$12,F40=$P$16,G40=$Q$13),K40*$Z$13,IF(AND(C40=$N$12,F40=$P$17,G40=$Q$13),K40*$AB$13,IF(AND(C40=$N$12,F40=$P$18,G40=$Q$13),K40*$AD$13,"N/A"))))))))))))))</f>
        <v>N/A</v>
      </c>
      <c r="L41" s="137">
        <f>IF(AND(F40=$P$12,G40=$Q$12),L40*$S$12,IF(AND(F40=$P$13,G40=$Q$12),L40*$U$12,IF(AND(F40=$P$14,G40=$Q$12),L40*$W$12,IF(AND(F40=$P$15,G40=$Q$12),L40*$Y$12,IF(AND(F40=$P$16,G40=$Q$12),L40*$AA$12,IF(AND(F40=$P$17,G40=$Q$12),L40*$AC$12,IF(AND(F40=$P$18,G40=$Q$12),L40*$AE$12,IF(AND(F40=$P$12,G40=$Q$13),L40*$S$13,IF(AND(F40=$P$13,G40=$Q$13),L40*$U$13,IF(AND(F40=$P$14,G40=$Q$13),L40*$W$13,IF(AND(F40=$P$15,G40=$Q$13),L40*$Y$13,IF(AND(F40=$P$16,G40=$Q$13),L40*$AA$13,IF(AND(F40=$P$17,G40=$Q$13),L40*$AC$13,IF(AND(F40=$P$18,G40=$Q$13),L40*$AE$13,0))))))))))))))</f>
        <v>0</v>
      </c>
      <c r="M41" s="137">
        <f>IF(AND(F40=$P$12,G40=$Q$12),M40*$S$12,IF(AND(F40=$P$13,G40=$Q$12),M40*$U$12,IF(AND(F40=$P$14,G40=$Q$12),M40*$W$12,IF(AND(F40=$P$15,G40=$Q$12),M40*$Y$12,IF(AND(F40=$P$16,G40=$Q$12),M40*$AA$12,IF(AND(F40=$P$17,G40=$Q$12),M40*$AC$12,IF(AND(F40=$P$18,G40=$Q$12),M40*$AE$12,IF(AND(F40=$P$12,G40=$Q$13),M40*$S$13,IF(AND(F40=$P$13,G40=$Q$13),M40*$U$13,IF(AND(F40=$P$14,G40=$Q$13),M40*$W$13,IF(AND(F40=$P$15,G40=$Q$13),M40*$Y$13,IF(AND(F40=$P$16,G40=$Q$13),M40*$AA$13,IF(AND(F40=$P$17,G40=$Q$13),M40*$AC$13,IF(AND(F40=$P$18,G40=$Q$13),M40*$AE$13,0))))))))))))))</f>
        <v>0</v>
      </c>
      <c r="N41" s="137">
        <f>IF(AND(F40=$P$12,G40=$Q$12),N40*$S$12,IF(AND(F40=$P$13,G40=$Q$12),N40*$U$12,IF(AND(F40=$P$14,G40=$Q$12),N40*$W$12,IF(AND(F40=$P$15,G40=$Q$12),N40*$Y$12,IF(AND(F40=$P$16,G40=$Q$12),N40*$AA$12,IF(AND(F40=$P$17,G40=$Q$12),N40*$AC$12,IF(AND(F40=$P$18,G40=$Q$12),N40*$AE$12,IF(AND(F40=$P$12,G40=$Q$13),N40*$S$13,IF(AND(F40=$P$13,G40=$Q$13),N40*$U$13,IF(AND(F40=$P$14,G40=$Q$13),N40*$W$13,IF(AND(F40=$P$15,G40=$Q$13),N40*$Y$13,IF(AND(F40=$P$16,G40=$Q$13),N40*$AA$13,IF(AND(F40=$P$17,G40=$Q$13),N40*$AC$13,IF(AND(F40=$P$18,G40=$Q$13),N40*$AE$13,0))))))))))))))</f>
        <v>0</v>
      </c>
      <c r="O41" s="137" t="str">
        <f>IF(AND(C40=$N$13,F40=$P$12,G40=$Q$12),O40*$S$12,IF(AND(C40=$N$13,F40=$P$13,G40=$Q$12),O40*$U$12,IF(AND(C40=$N$13,F40=$P$14,G40=$Q$12),O40*$W$12,IF(AND(C40=$N$13,F40=$P$15,G40=$Q$12),O40*$Y$12,IF(AND(C40=$N$13,F40=$P$16,G40=$Q$12),O40*$AA$12,IF(AND(C40=$N$13,F40=$P$17,G40=$Q$12),O40*$AC$12,IF(AND(C40=$N$13,F40=$P$18,G40=$Q$12),O40*$AE$12,IF(AND(C40=$N$13,F40=$P$12,G40=$Q$13),O40*$S$13,IF(AND(C40=$N$13,F40=$P$13,G40=$Q$13),O40*$U$13,IF(AND(C40=$N$13,F40=$P$14,G40=$Q$13),O40*$W$13,IF(AND(C40=$N$13,F40=$P$15,G40=$Q$13),O40*$Y$13,IF(AND(C40=$N$13,F40=$P$16,G40=$Q$13),O40*$AA$13,IF(AND(C40=$N$13,F40=$P$17,G40=$Q$13),O40*$AC$13,IF(AND(C40=$N$13,F40=$P$18,G40=$Q$13),O40*$AE$13,"N/A"))))))))))))))</f>
        <v>N/A</v>
      </c>
      <c r="P41" s="137" t="str">
        <f>IF(AND(C40=$N$12,F40=$P$12,G40=$Q$12),P40*$S$12,IF(AND(C40=$N$12,F40=$P$13,G40=$Q$12),P40*$U$12,IF(AND(C40=$N$12,F40=$P$14,G40=$Q$12),P40*$W$12,IF(AND(C40=$N$12,F40=$P$15,G40=$Q$12),P40*$Y$12,IF(AND(C40=$N$12,F40=$P$16,G40=$Q$12),P40*$AA$12,IF(AND(C40=$N$12,F40=$P$17,G40=$Q$12),P40*$AC$12,IF(AND(C40=$N$12,F40=$P$18,G40=$Q$12),P40*$AE$12,IF(AND(C40=$N$12,F40=$P$12,G40=$Q$13),P40*$S$13,IF(AND(C40=$N$12,F40=$P$13,G40=$Q$13),P40*$U$13,IF(AND(C40=$N$12,F40=$P$14,G40=$Q$13),P40*$W$13,IF(AND(C40=$N$12,F40=$P$15,G40=$Q$13),P40*$Y$13,IF(AND(C40=$N$12,F40=$P$16,G40=$Q$13),P40*$AA$13,IF(AND(C40=$N$12,F40=$P$17,G40=$Q$13),P40*$AC$13,IF(AND(C40=$N$12,F40=$P$18,G40=$Q$13),P40*$AE$13,"N/A"))))))))))))))</f>
        <v>N/A</v>
      </c>
      <c r="Q41" s="137" t="str">
        <f>IF(AND(C40=$N$12,F40=$P$12,G40=$Q$12),Q40*$S$12,IF(AND(C40=$N$12,F40=$P$13,G40=$Q$12),Q40*$U$12,IF(AND(C40=$N$12,F40=$P$14,G40=$Q$12),Q40*$W$12,IF(AND(C40=$N$12,F40=$P$15,G40=$Q$12),Q40*$Y$12,IF(AND(C40=$N$12,F40=$P$16,G40=$Q$12),Q40*$AA$12,IF(AND(C40=$N$12,F40=$P$17,G40=$Q$12),Q40*$AC$12,IF(AND(C40=$N$12,F40=$P$18,G40=$Q$12),Q40*$AE$12,IF(AND(C40=$N$12,F40=$P$12,G40=$Q$13),Q40*$S$13,IF(AND(C40=$N$12,F40=$P$13,G40=$Q$13),Q40*$U$13,IF(AND(C40=$N$12,F40=$P$14,G40=$Q$13),Q40*$W$13,IF(AND(C40=$N$12,F40=$P$15,G40=$Q$13),Q40*$Y$13,IF(AND(C40=$N$12,F40=$P$16,G40=$Q$13),Q40*$AA$13,IF(AND(C40=$N$12,F40=$P$17,G40=$Q$13),Q40*$AC$13,IF(AND(C40=$N$12,F40=$P$18,G40=$Q$13),Q40*$AE$13,"N/A"))))))))))))))</f>
        <v>N/A</v>
      </c>
      <c r="R41" s="43"/>
    </row>
    <row r="42" spans="1:18" s="45" customFormat="1" ht="15" customHeight="1" x14ac:dyDescent="0.25">
      <c r="A42" s="150">
        <v>6</v>
      </c>
      <c r="B42" s="158"/>
      <c r="C42" s="160"/>
      <c r="D42" s="148"/>
      <c r="E42" s="148"/>
      <c r="F42" s="148"/>
      <c r="G42" s="148"/>
      <c r="H42" s="148"/>
      <c r="I42" s="148"/>
      <c r="J42" s="44"/>
      <c r="K42" s="44"/>
      <c r="L42" s="44"/>
      <c r="M42" s="44"/>
      <c r="N42" s="44"/>
      <c r="O42" s="44"/>
      <c r="P42" s="44"/>
      <c r="Q42" s="44"/>
      <c r="R42" s="42"/>
    </row>
    <row r="43" spans="1:18" s="45" customFormat="1" hidden="1" x14ac:dyDescent="0.25">
      <c r="A43" s="151"/>
      <c r="B43" s="159"/>
      <c r="C43" s="161"/>
      <c r="D43" s="149"/>
      <c r="E43" s="149"/>
      <c r="F43" s="149"/>
      <c r="G43" s="149"/>
      <c r="H43" s="149"/>
      <c r="I43" s="149"/>
      <c r="J43" s="137" t="str">
        <f>IF(AND(C42=$N$12,F42=$P$12,G42=$Q$12),J42*$R$12,IF(AND(C42=$N$12,F42=$P$13,G42=$Q$12),J42*$R$12,IF(AND(C42=$N$12,F42=$P$14,G42=$Q$12),J42*$T$12,IF(AND(C42=$N$12,F42=$P$15,G42=$Q$12),J42*$V$12,IF(AND(C42=$N$12,F42=$P$16,G42=$Q$12),J42*$X$12,IF(AND(C42=$N$12,F42=$P$17,G42=$Q$12),J42*$Z$12,IF(AND(C42=$N$12,F42=$P$18,G42=$Q$12),J42*$AB$12,IF(AND(C42=$N$12,F42=$P$12,G42=$Q$13),J42*#REF!,IF(AND(C42=$N$12,F42=$P$13,G42=$Q$13),J42*$R$13,IF(AND(C42=$N$12,F42=$P$14,G42=$Q$13),J42*$T$13,IF(AND(C42=$N$12,F42=$P$15,G42=$Q$13),J42*$V$13,IF(AND(C42=$N$12,F42=$P$16,G42=$Q$13),J42*$X$13,IF(AND(C42=$N$12,F42=$P$17,G42=$Q$13),J42*$Z$13,IF(AND(C42=$N$12,F42=$P$18,G42=$Q$13),J42*$AB$13,"N/A"))))))))))))))</f>
        <v>N/A</v>
      </c>
      <c r="K43" s="137" t="str">
        <f>IF(AND(C42=$N$12,F42=$P$12,G42=$Q$12),K42*$R$12,IF(AND(C42=$N$12,F42=$P$13,G42=$Q$12),K42*$T$12,IF(AND(C42=$N$12,F42=$P$14,G42=$Q$12),K42*$V$12,IF(AND(C42=$N$12,F42=$P$15,G42=$Q$12),K42*$X$12,IF(AND(C42=$N$12,F42=$P$16,G42=$Q$12),K42*$Z$12,IF(AND(C42=$N$12,F42=$P$17,G42=$Q$12),K42*$AB$12,IF(AND(C42=$N$12,F42=$P$18,G42=$Q$12),K42*$AD$12,IF(AND(C42=$N$12,F42=$P$12,G42=$Q$13),K42*$R$13,IF(AND(C42=$N$12,F42=$P$13,G42=$Q$13),K42*$T$13,IF(AND(C42=$N$12,F42=$P$14,G42=$Q$13),K42*$V$13,IF(AND(C42=$N$12,F42=$P$15,G42=$Q$13),K42*$X$13,IF(AND(C42=$N$12,F42=$P$16,G42=$Q$13),K42*$Z$13,IF(AND(C42=$N$12,F42=$P$17,G42=$Q$13),K42*$AB$13,IF(AND(C42=$N$12,F42=$P$18,G42=$Q$13),K42*$AD$13,"N/A"))))))))))))))</f>
        <v>N/A</v>
      </c>
      <c r="L43" s="137">
        <f>IF(AND(F42=$P$12,G42=$Q$12),L42*$S$12,IF(AND(F42=$P$13,G42=$Q$12),L42*$U$12,IF(AND(F42=$P$14,G42=$Q$12),L42*$W$12,IF(AND(F42=$P$15,G42=$Q$12),L42*$Y$12,IF(AND(F42=$P$16,G42=$Q$12),L42*$AA$12,IF(AND(F42=$P$17,G42=$Q$12),L42*$AC$12,IF(AND(F42=$P$18,G42=$Q$12),L42*$AE$12,IF(AND(F42=$P$12,G42=$Q$13),L42*$S$13,IF(AND(F42=$P$13,G42=$Q$13),L42*$U$13,IF(AND(F42=$P$14,G42=$Q$13),L42*$W$13,IF(AND(F42=$P$15,G42=$Q$13),L42*$Y$13,IF(AND(F42=$P$16,G42=$Q$13),L42*$AA$13,IF(AND(F42=$P$17,G42=$Q$13),L42*$AC$13,IF(AND(F42=$P$18,G42=$Q$13),L42*$AE$13,0))))))))))))))</f>
        <v>0</v>
      </c>
      <c r="M43" s="137">
        <f>IF(AND(F42=$P$12,G42=$Q$12),M42*$S$12,IF(AND(F42=$P$13,G42=$Q$12),M42*$U$12,IF(AND(F42=$P$14,G42=$Q$12),M42*$W$12,IF(AND(F42=$P$15,G42=$Q$12),M42*$Y$12,IF(AND(F42=$P$16,G42=$Q$12),M42*$AA$12,IF(AND(F42=$P$17,G42=$Q$12),M42*$AC$12,IF(AND(F42=$P$18,G42=$Q$12),M42*$AE$12,IF(AND(F42=$P$12,G42=$Q$13),M42*$S$13,IF(AND(F42=$P$13,G42=$Q$13),M42*$U$13,IF(AND(F42=$P$14,G42=$Q$13),M42*$W$13,IF(AND(F42=$P$15,G42=$Q$13),M42*$Y$13,IF(AND(F42=$P$16,G42=$Q$13),M42*$AA$13,IF(AND(F42=$P$17,G42=$Q$13),M42*$AC$13,IF(AND(F42=$P$18,G42=$Q$13),M42*$AE$13,0))))))))))))))</f>
        <v>0</v>
      </c>
      <c r="N43" s="137">
        <f>IF(AND(F42=$P$12,G42=$Q$12),N42*$S$12,IF(AND(F42=$P$13,G42=$Q$12),N42*$U$12,IF(AND(F42=$P$14,G42=$Q$12),N42*$W$12,IF(AND(F42=$P$15,G42=$Q$12),N42*$Y$12,IF(AND(F42=$P$16,G42=$Q$12),N42*$AA$12,IF(AND(F42=$P$17,G42=$Q$12),N42*$AC$12,IF(AND(F42=$P$18,G42=$Q$12),N42*$AE$12,IF(AND(F42=$P$12,G42=$Q$13),N42*$S$13,IF(AND(F42=$P$13,G42=$Q$13),N42*$U$13,IF(AND(F42=$P$14,G42=$Q$13),N42*$W$13,IF(AND(F42=$P$15,G42=$Q$13),N42*$Y$13,IF(AND(F42=$P$16,G42=$Q$13),N42*$AA$13,IF(AND(F42=$P$17,G42=$Q$13),N42*$AC$13,IF(AND(F42=$P$18,G42=$Q$13),N42*$AE$13,0))))))))))))))</f>
        <v>0</v>
      </c>
      <c r="O43" s="137" t="str">
        <f>IF(AND(C42=$N$13,F42=$P$12,G42=$Q$12),O42*$S$12,IF(AND(C42=$N$13,F42=$P$13,G42=$Q$12),O42*$U$12,IF(AND(C42=$N$13,F42=$P$14,G42=$Q$12),O42*$W$12,IF(AND(C42=$N$13,F42=$P$15,G42=$Q$12),O42*$Y$12,IF(AND(C42=$N$13,F42=$P$16,G42=$Q$12),O42*$AA$12,IF(AND(C42=$N$13,F42=$P$17,G42=$Q$12),O42*$AC$12,IF(AND(C42=$N$13,F42=$P$18,G42=$Q$12),O42*$AE$12,IF(AND(C42=$N$13,F42=$P$12,G42=$Q$13),O42*$S$13,IF(AND(C42=$N$13,F42=$P$13,G42=$Q$13),O42*$U$13,IF(AND(C42=$N$13,F42=$P$14,G42=$Q$13),O42*$W$13,IF(AND(C42=$N$13,F42=$P$15,G42=$Q$13),O42*$Y$13,IF(AND(C42=$N$13,F42=$P$16,G42=$Q$13),O42*$AA$13,IF(AND(C42=$N$13,F42=$P$17,G42=$Q$13),O42*$AC$13,IF(AND(C42=$N$13,F42=$P$18,G42=$Q$13),O42*$AE$13,"N/A"))))))))))))))</f>
        <v>N/A</v>
      </c>
      <c r="P43" s="137" t="str">
        <f>IF(AND(C42=$N$12,F42=$P$12,G42=$Q$12),P42*$S$12,IF(AND(C42=$N$12,F42=$P$13,G42=$Q$12),P42*$U$12,IF(AND(C42=$N$12,F42=$P$14,G42=$Q$12),P42*$W$12,IF(AND(C42=$N$12,F42=$P$15,G42=$Q$12),P42*$Y$12,IF(AND(C42=$N$12,F42=$P$16,G42=$Q$12),P42*$AA$12,IF(AND(C42=$N$12,F42=$P$17,G42=$Q$12),P42*$AC$12,IF(AND(C42=$N$12,F42=$P$18,G42=$Q$12),P42*$AE$12,IF(AND(C42=$N$12,F42=$P$12,G42=$Q$13),P42*$S$13,IF(AND(C42=$N$12,F42=$P$13,G42=$Q$13),P42*$U$13,IF(AND(C42=$N$12,F42=$P$14,G42=$Q$13),P42*$W$13,IF(AND(C42=$N$12,F42=$P$15,G42=$Q$13),P42*$Y$13,IF(AND(C42=$N$12,F42=$P$16,G42=$Q$13),P42*$AA$13,IF(AND(C42=$N$12,F42=$P$17,G42=$Q$13),P42*$AC$13,IF(AND(C42=$N$12,F42=$P$18,G42=$Q$13),P42*$AE$13,"N/A"))))))))))))))</f>
        <v>N/A</v>
      </c>
      <c r="Q43" s="137" t="str">
        <f>IF(AND(C42=$N$12,F42=$P$12,G42=$Q$12),Q42*$S$12,IF(AND(C42=$N$12,F42=$P$13,G42=$Q$12),Q42*$U$12,IF(AND(C42=$N$12,F42=$P$14,G42=$Q$12),Q42*$W$12,IF(AND(C42=$N$12,F42=$P$15,G42=$Q$12),Q42*$Y$12,IF(AND(C42=$N$12,F42=$P$16,G42=$Q$12),Q42*$AA$12,IF(AND(C42=$N$12,F42=$P$17,G42=$Q$12),Q42*$AC$12,IF(AND(C42=$N$12,F42=$P$18,G42=$Q$12),Q42*$AE$12,IF(AND(C42=$N$12,F42=$P$12,G42=$Q$13),Q42*$S$13,IF(AND(C42=$N$12,F42=$P$13,G42=$Q$13),Q42*$U$13,IF(AND(C42=$N$12,F42=$P$14,G42=$Q$13),Q42*$W$13,IF(AND(C42=$N$12,F42=$P$15,G42=$Q$13),Q42*$Y$13,IF(AND(C42=$N$12,F42=$P$16,G42=$Q$13),Q42*$AA$13,IF(AND(C42=$N$12,F42=$P$17,G42=$Q$13),Q42*$AC$13,IF(AND(C42=$N$12,F42=$P$18,G42=$Q$13),Q42*$AE$13,"N/A"))))))))))))))</f>
        <v>N/A</v>
      </c>
      <c r="R43" s="43"/>
    </row>
    <row r="44" spans="1:18" x14ac:dyDescent="0.25">
      <c r="A44" s="158">
        <v>7</v>
      </c>
      <c r="B44" s="158"/>
      <c r="C44" s="160"/>
      <c r="D44" s="148"/>
      <c r="E44" s="148"/>
      <c r="F44" s="148"/>
      <c r="G44" s="148"/>
      <c r="H44" s="148"/>
      <c r="I44" s="148"/>
      <c r="J44" s="44"/>
      <c r="K44" s="44"/>
      <c r="L44" s="44"/>
      <c r="M44" s="44"/>
      <c r="N44" s="44"/>
      <c r="O44" s="44"/>
      <c r="P44" s="44"/>
      <c r="Q44" s="44"/>
      <c r="R44" s="42"/>
    </row>
    <row r="45" spans="1:18" hidden="1" x14ac:dyDescent="0.25">
      <c r="A45" s="159"/>
      <c r="B45" s="159"/>
      <c r="C45" s="161"/>
      <c r="D45" s="149"/>
      <c r="E45" s="149"/>
      <c r="F45" s="149"/>
      <c r="G45" s="149"/>
      <c r="H45" s="149"/>
      <c r="I45" s="149"/>
      <c r="J45" s="137" t="str">
        <f>IF(AND(C44=$N$12,F44=$P$12,G44=$Q$12),J44*$R$12,IF(AND(C44=$N$12,F44=$P$13,G44=$Q$12),J44*$R$12,IF(AND(C44=$N$12,F44=$P$14,G44=$Q$12),J44*$T$12,IF(AND(C44=$N$12,F44=$P$15,G44=$Q$12),J44*$V$12,IF(AND(C44=$N$12,F44=$P$16,G44=$Q$12),J44*$X$12,IF(AND(C44=$N$12,F44=$P$17,G44=$Q$12),J44*$Z$12,IF(AND(C44=$N$12,F44=$P$18,G44=$Q$12),J44*$AB$12,IF(AND(C44=$N$12,F44=$P$12,G44=$Q$13),J44*#REF!,IF(AND(C44=$N$12,F44=$P$13,G44=$Q$13),J44*$R$13,IF(AND(C44=$N$12,F44=$P$14,G44=$Q$13),J44*$T$13,IF(AND(C44=$N$12,F44=$P$15,G44=$Q$13),J44*$V$13,IF(AND(C44=$N$12,F44=$P$16,G44=$Q$13),J44*$X$13,IF(AND(C44=$N$12,F44=$P$17,G44=$Q$13),J44*$Z$13,IF(AND(C44=$N$12,F44=$P$18,G44=$Q$13),J44*$AB$13,"N/A"))))))))))))))</f>
        <v>N/A</v>
      </c>
      <c r="K45" s="137" t="str">
        <f>IF(AND(C44=$N$12,F44=$P$12,G44=$Q$12),K44*$R$12,IF(AND(C44=$N$12,F44=$P$13,G44=$Q$12),K44*$T$12,IF(AND(C44=$N$12,F44=$P$14,G44=$Q$12),K44*$V$12,IF(AND(C44=$N$12,F44=$P$15,G44=$Q$12),K44*$X$12,IF(AND(C44=$N$12,F44=$P$16,G44=$Q$12),K44*$Z$12,IF(AND(C44=$N$12,F44=$P$17,G44=$Q$12),K44*$AB$12,IF(AND(C44=$N$12,F44=$P$18,G44=$Q$12),K44*$AD$12,IF(AND(C44=$N$12,F44=$P$12,G44=$Q$13),K44*$R$13,IF(AND(C44=$N$12,F44=$P$13,G44=$Q$13),K44*$T$13,IF(AND(C44=$N$12,F44=$P$14,G44=$Q$13),K44*$V$13,IF(AND(C44=$N$12,F44=$P$15,G44=$Q$13),K44*$X$13,IF(AND(C44=$N$12,F44=$P$16,G44=$Q$13),K44*$Z$13,IF(AND(C44=$N$12,F44=$P$17,G44=$Q$13),K44*$AB$13,IF(AND(C44=$N$12,F44=$P$18,G44=$Q$13),K44*$AD$13,"N/A"))))))))))))))</f>
        <v>N/A</v>
      </c>
      <c r="L45" s="137">
        <f>IF(AND(F44=$P$12,G44=$Q$12),L44*$S$12,IF(AND(F44=$P$13,G44=$Q$12),L44*$U$12,IF(AND(F44=$P$14,G44=$Q$12),L44*$W$12,IF(AND(F44=$P$15,G44=$Q$12),L44*$Y$12,IF(AND(F44=$P$16,G44=$Q$12),L44*$AA$12,IF(AND(F44=$P$17,G44=$Q$12),L44*$AC$12,IF(AND(F44=$P$18,G44=$Q$12),L44*$AE$12,IF(AND(F44=$P$12,G44=$Q$13),L44*$S$13,IF(AND(F44=$P$13,G44=$Q$13),L44*$U$13,IF(AND(F44=$P$14,G44=$Q$13),L44*$W$13,IF(AND(F44=$P$15,G44=$Q$13),L44*$Y$13,IF(AND(F44=$P$16,G44=$Q$13),L44*$AA$13,IF(AND(F44=$P$17,G44=$Q$13),L44*$AC$13,IF(AND(F44=$P$18,G44=$Q$13),L44*$AE$13,0))))))))))))))</f>
        <v>0</v>
      </c>
      <c r="M45" s="137">
        <f>IF(AND(F44=$P$12,G44=$Q$12),M44*$S$12,IF(AND(F44=$P$13,G44=$Q$12),M44*$U$12,IF(AND(F44=$P$14,G44=$Q$12),M44*$W$12,IF(AND(F44=$P$15,G44=$Q$12),M44*$Y$12,IF(AND(F44=$P$16,G44=$Q$12),M44*$AA$12,IF(AND(F44=$P$17,G44=$Q$12),M44*$AC$12,IF(AND(F44=$P$18,G44=$Q$12),M44*$AE$12,IF(AND(F44=$P$12,G44=$Q$13),M44*$S$13,IF(AND(F44=$P$13,G44=$Q$13),M44*$U$13,IF(AND(F44=$P$14,G44=$Q$13),M44*$W$13,IF(AND(F44=$P$15,G44=$Q$13),M44*$Y$13,IF(AND(F44=$P$16,G44=$Q$13),M44*$AA$13,IF(AND(F44=$P$17,G44=$Q$13),M44*$AC$13,IF(AND(F44=$P$18,G44=$Q$13),M44*$AE$13,0))))))))))))))</f>
        <v>0</v>
      </c>
      <c r="N45" s="137">
        <f>IF(AND(F44=$P$12,G44=$Q$12),N44*$S$12,IF(AND(F44=$P$13,G44=$Q$12),N44*$U$12,IF(AND(F44=$P$14,G44=$Q$12),N44*$W$12,IF(AND(F44=$P$15,G44=$Q$12),N44*$Y$12,IF(AND(F44=$P$16,G44=$Q$12),N44*$AA$12,IF(AND(F44=$P$17,G44=$Q$12),N44*$AC$12,IF(AND(F44=$P$18,G44=$Q$12),N44*$AE$12,IF(AND(F44=$P$12,G44=$Q$13),N44*$S$13,IF(AND(F44=$P$13,G44=$Q$13),N44*$U$13,IF(AND(F44=$P$14,G44=$Q$13),N44*$W$13,IF(AND(F44=$P$15,G44=$Q$13),N44*$Y$13,IF(AND(F44=$P$16,G44=$Q$13),N44*$AA$13,IF(AND(F44=$P$17,G44=$Q$13),N44*$AC$13,IF(AND(F44=$P$18,G44=$Q$13),N44*$AE$13,0))))))))))))))</f>
        <v>0</v>
      </c>
      <c r="O45" s="137" t="str">
        <f>IF(AND(C44=$N$13,F44=$P$12,G44=$Q$12),O44*$S$12,IF(AND(C44=$N$13,F44=$P$13,G44=$Q$12),O44*$U$12,IF(AND(C44=$N$13,F44=$P$14,G44=$Q$12),O44*$W$12,IF(AND(C44=$N$13,F44=$P$15,G44=$Q$12),O44*$Y$12,IF(AND(C44=$N$13,F44=$P$16,G44=$Q$12),O44*$AA$12,IF(AND(C44=$N$13,F44=$P$17,G44=$Q$12),O44*$AC$12,IF(AND(C44=$N$13,F44=$P$18,G44=$Q$12),O44*$AE$12,IF(AND(C44=$N$13,F44=$P$12,G44=$Q$13),O44*$S$13,IF(AND(C44=$N$13,F44=$P$13,G44=$Q$13),O44*$U$13,IF(AND(C44=$N$13,F44=$P$14,G44=$Q$13),O44*$W$13,IF(AND(C44=$N$13,F44=$P$15,G44=$Q$13),O44*$Y$13,IF(AND(C44=$N$13,F44=$P$16,G44=$Q$13),O44*$AA$13,IF(AND(C44=$N$13,F44=$P$17,G44=$Q$13),O44*$AC$13,IF(AND(C44=$N$13,F44=$P$18,G44=$Q$13),O44*$AE$13,"N/A"))))))))))))))</f>
        <v>N/A</v>
      </c>
      <c r="P45" s="137" t="str">
        <f>IF(AND(C44=$N$12,F44=$P$12,G44=$Q$12),P44*$S$12,IF(AND(C44=$N$12,F44=$P$13,G44=$Q$12),P44*$U$12,IF(AND(C44=$N$12,F44=$P$14,G44=$Q$12),P44*$W$12,IF(AND(C44=$N$12,F44=$P$15,G44=$Q$12),P44*$Y$12,IF(AND(C44=$N$12,F44=$P$16,G44=$Q$12),P44*$AA$12,IF(AND(C44=$N$12,F44=$P$17,G44=$Q$12),P44*$AC$12,IF(AND(C44=$N$12,F44=$P$18,G44=$Q$12),P44*$AE$12,IF(AND(C44=$N$12,F44=$P$12,G44=$Q$13),P44*$S$13,IF(AND(C44=$N$12,F44=$P$13,G44=$Q$13),P44*$U$13,IF(AND(C44=$N$12,F44=$P$14,G44=$Q$13),P44*$W$13,IF(AND(C44=$N$12,F44=$P$15,G44=$Q$13),P44*$Y$13,IF(AND(C44=$N$12,F44=$P$16,G44=$Q$13),P44*$AA$13,IF(AND(C44=$N$12,F44=$P$17,G44=$Q$13),P44*$AC$13,IF(AND(C44=$N$12,F44=$P$18,G44=$Q$13),P44*$AE$13,"N/A"))))))))))))))</f>
        <v>N/A</v>
      </c>
      <c r="Q45" s="137" t="str">
        <f>IF(AND(C44=$N$12,F44=$P$12,G44=$Q$12),Q44*$S$12,IF(AND(C44=$N$12,F44=$P$13,G44=$Q$12),Q44*$U$12,IF(AND(C44=$N$12,F44=$P$14,G44=$Q$12),Q44*$W$12,IF(AND(C44=$N$12,F44=$P$15,G44=$Q$12),Q44*$Y$12,IF(AND(C44=$N$12,F44=$P$16,G44=$Q$12),Q44*$AA$12,IF(AND(C44=$N$12,F44=$P$17,G44=$Q$12),Q44*$AC$12,IF(AND(C44=$N$12,F44=$P$18,G44=$Q$12),Q44*$AE$12,IF(AND(C44=$N$12,F44=$P$12,G44=$Q$13),Q44*$S$13,IF(AND(C44=$N$12,F44=$P$13,G44=$Q$13),Q44*$U$13,IF(AND(C44=$N$12,F44=$P$14,G44=$Q$13),Q44*$W$13,IF(AND(C44=$N$12,F44=$P$15,G44=$Q$13),Q44*$Y$13,IF(AND(C44=$N$12,F44=$P$16,G44=$Q$13),Q44*$AA$13,IF(AND(C44=$N$12,F44=$P$17,G44=$Q$13),Q44*$AC$13,IF(AND(C44=$N$12,F44=$P$18,G44=$Q$13),Q44*$AE$13,"N/A"))))))))))))))</f>
        <v>N/A</v>
      </c>
      <c r="R45" s="43"/>
    </row>
    <row r="46" spans="1:18" x14ac:dyDescent="0.25">
      <c r="A46" s="150">
        <v>8</v>
      </c>
      <c r="B46" s="158"/>
      <c r="C46" s="160"/>
      <c r="D46" s="148"/>
      <c r="E46" s="148"/>
      <c r="F46" s="148"/>
      <c r="G46" s="148"/>
      <c r="H46" s="148"/>
      <c r="I46" s="148"/>
      <c r="J46" s="44"/>
      <c r="K46" s="44"/>
      <c r="L46" s="44"/>
      <c r="M46" s="44"/>
      <c r="N46" s="44"/>
      <c r="O46" s="44"/>
      <c r="P46" s="44"/>
      <c r="Q46" s="44"/>
      <c r="R46" s="42"/>
    </row>
    <row r="47" spans="1:18" hidden="1" x14ac:dyDescent="0.25">
      <c r="A47" s="151"/>
      <c r="B47" s="159"/>
      <c r="C47" s="161"/>
      <c r="D47" s="149"/>
      <c r="E47" s="149"/>
      <c r="F47" s="149"/>
      <c r="G47" s="149"/>
      <c r="H47" s="149"/>
      <c r="I47" s="149"/>
      <c r="J47" s="137" t="str">
        <f>IF(AND(C46=$N$12,F46=$P$12,G46=$Q$12),J46*$R$12,IF(AND(C46=$N$12,F46=$P$13,G46=$Q$12),J46*$R$12,IF(AND(C46=$N$12,F46=$P$14,G46=$Q$12),J46*$T$12,IF(AND(C46=$N$12,F46=$P$15,G46=$Q$12),J46*$V$12,IF(AND(C46=$N$12,F46=$P$16,G46=$Q$12),J46*$X$12,IF(AND(C46=$N$12,F46=$P$17,G46=$Q$12),J46*$Z$12,IF(AND(C46=$N$12,F46=$P$18,G46=$Q$12),J46*$AB$12,IF(AND(C46=$N$12,F46=$P$12,G46=$Q$13),J46*#REF!,IF(AND(C46=$N$12,F46=$P$13,G46=$Q$13),J46*$R$13,IF(AND(C46=$N$12,F46=$P$14,G46=$Q$13),J46*$T$13,IF(AND(C46=$N$12,F46=$P$15,G46=$Q$13),J46*$V$13,IF(AND(C46=$N$12,F46=$P$16,G46=$Q$13),J46*$X$13,IF(AND(C46=$N$12,F46=$P$17,G46=$Q$13),J46*$Z$13,IF(AND(C46=$N$12,F46=$P$18,G46=$Q$13),J46*$AB$13,"N/A"))))))))))))))</f>
        <v>N/A</v>
      </c>
      <c r="K47" s="137" t="str">
        <f>IF(AND(C46=$N$12,F46=$P$12,G46=$Q$12),K46*$R$12,IF(AND(C46=$N$12,F46=$P$13,G46=$Q$12),K46*$T$12,IF(AND(C46=$N$12,F46=$P$14,G46=$Q$12),K46*$V$12,IF(AND(C46=$N$12,F46=$P$15,G46=$Q$12),K46*$X$12,IF(AND(C46=$N$12,F46=$P$16,G46=$Q$12),K46*$Z$12,IF(AND(C46=$N$12,F46=$P$17,G46=$Q$12),K46*$AB$12,IF(AND(C46=$N$12,F46=$P$18,G46=$Q$12),K46*$AD$12,IF(AND(C46=$N$12,F46=$P$12,G46=$Q$13),K46*$R$13,IF(AND(C46=$N$12,F46=$P$13,G46=$Q$13),K46*$T$13,IF(AND(C46=$N$12,F46=$P$14,G46=$Q$13),K46*$V$13,IF(AND(C46=$N$12,F46=$P$15,G46=$Q$13),K46*$X$13,IF(AND(C46=$N$12,F46=$P$16,G46=$Q$13),K46*$Z$13,IF(AND(C46=$N$12,F46=$P$17,G46=$Q$13),K46*$AB$13,IF(AND(C46=$N$12,F46=$P$18,G46=$Q$13),K46*$AD$13,"N/A"))))))))))))))</f>
        <v>N/A</v>
      </c>
      <c r="L47" s="137">
        <f>IF(AND(F46=$P$12,G46=$Q$12),L46*$S$12,IF(AND(F46=$P$13,G46=$Q$12),L46*$U$12,IF(AND(F46=$P$14,G46=$Q$12),L46*$W$12,IF(AND(F46=$P$15,G46=$Q$12),L46*$Y$12,IF(AND(F46=$P$16,G46=$Q$12),L46*$AA$12,IF(AND(F46=$P$17,G46=$Q$12),L46*$AC$12,IF(AND(F46=$P$18,G46=$Q$12),L46*$AE$12,IF(AND(F46=$P$12,G46=$Q$13),L46*$S$13,IF(AND(F46=$P$13,G46=$Q$13),L46*$U$13,IF(AND(F46=$P$14,G46=$Q$13),L46*$W$13,IF(AND(F46=$P$15,G46=$Q$13),L46*$Y$13,IF(AND(F46=$P$16,G46=$Q$13),L46*$AA$13,IF(AND(F46=$P$17,G46=$Q$13),L46*$AC$13,IF(AND(F46=$P$18,G46=$Q$13),L46*$AE$13,0))))))))))))))</f>
        <v>0</v>
      </c>
      <c r="M47" s="137">
        <f>IF(AND(F46=$P$12,G46=$Q$12),M46*$S$12,IF(AND(F46=$P$13,G46=$Q$12),M46*$U$12,IF(AND(F46=$P$14,G46=$Q$12),M46*$W$12,IF(AND(F46=$P$15,G46=$Q$12),M46*$Y$12,IF(AND(F46=$P$16,G46=$Q$12),M46*$AA$12,IF(AND(F46=$P$17,G46=$Q$12),M46*$AC$12,IF(AND(F46=$P$18,G46=$Q$12),M46*$AE$12,IF(AND(F46=$P$12,G46=$Q$13),M46*$S$13,IF(AND(F46=$P$13,G46=$Q$13),M46*$U$13,IF(AND(F46=$P$14,G46=$Q$13),M46*$W$13,IF(AND(F46=$P$15,G46=$Q$13),M46*$Y$13,IF(AND(F46=$P$16,G46=$Q$13),M46*$AA$13,IF(AND(F46=$P$17,G46=$Q$13),M46*$AC$13,IF(AND(F46=$P$18,G46=$Q$13),M46*$AE$13,0))))))))))))))</f>
        <v>0</v>
      </c>
      <c r="N47" s="137">
        <f>IF(AND(F46=$P$12,G46=$Q$12),N46*$S$12,IF(AND(F46=$P$13,G46=$Q$12),N46*$U$12,IF(AND(F46=$P$14,G46=$Q$12),N46*$W$12,IF(AND(F46=$P$15,G46=$Q$12),N46*$Y$12,IF(AND(F46=$P$16,G46=$Q$12),N46*$AA$12,IF(AND(F46=$P$17,G46=$Q$12),N46*$AC$12,IF(AND(F46=$P$18,G46=$Q$12),N46*$AE$12,IF(AND(F46=$P$12,G46=$Q$13),N46*$S$13,IF(AND(F46=$P$13,G46=$Q$13),N46*$U$13,IF(AND(F46=$P$14,G46=$Q$13),N46*$W$13,IF(AND(F46=$P$15,G46=$Q$13),N46*$Y$13,IF(AND(F46=$P$16,G46=$Q$13),N46*$AA$13,IF(AND(F46=$P$17,G46=$Q$13),N46*$AC$13,IF(AND(F46=$P$18,G46=$Q$13),N46*$AE$13,0))))))))))))))</f>
        <v>0</v>
      </c>
      <c r="O47" s="137" t="str">
        <f>IF(AND(C46=$N$13,F46=$P$12,G46=$Q$12),O46*$S$12,IF(AND(C46=$N$13,F46=$P$13,G46=$Q$12),O46*$U$12,IF(AND(C46=$N$13,F46=$P$14,G46=$Q$12),O46*$W$12,IF(AND(C46=$N$13,F46=$P$15,G46=$Q$12),O46*$Y$12,IF(AND(C46=$N$13,F46=$P$16,G46=$Q$12),O46*$AA$12,IF(AND(C46=$N$13,F46=$P$17,G46=$Q$12),O46*$AC$12,IF(AND(C46=$N$13,F46=$P$18,G46=$Q$12),O46*$AE$12,IF(AND(C46=$N$13,F46=$P$12,G46=$Q$13),O46*$S$13,IF(AND(C46=$N$13,F46=$P$13,G46=$Q$13),O46*$U$13,IF(AND(C46=$N$13,F46=$P$14,G46=$Q$13),O46*$W$13,IF(AND(C46=$N$13,F46=$P$15,G46=$Q$13),O46*$Y$13,IF(AND(C46=$N$13,F46=$P$16,G46=$Q$13),O46*$AA$13,IF(AND(C46=$N$13,F46=$P$17,G46=$Q$13),O46*$AC$13,IF(AND(C46=$N$13,F46=$P$18,G46=$Q$13),O46*$AE$13,"N/A"))))))))))))))</f>
        <v>N/A</v>
      </c>
      <c r="P47" s="137" t="str">
        <f>IF(AND(C46=$N$12,F46=$P$12,G46=$Q$12),P46*$S$12,IF(AND(C46=$N$12,F46=$P$13,G46=$Q$12),P46*$U$12,IF(AND(C46=$N$12,F46=$P$14,G46=$Q$12),P46*$W$12,IF(AND(C46=$N$12,F46=$P$15,G46=$Q$12),P46*$Y$12,IF(AND(C46=$N$12,F46=$P$16,G46=$Q$12),P46*$AA$12,IF(AND(C46=$N$12,F46=$P$17,G46=$Q$12),P46*$AC$12,IF(AND(C46=$N$12,F46=$P$18,G46=$Q$12),P46*$AE$12,IF(AND(C46=$N$12,F46=$P$12,G46=$Q$13),P46*$S$13,IF(AND(C46=$N$12,F46=$P$13,G46=$Q$13),P46*$U$13,IF(AND(C46=$N$12,F46=$P$14,G46=$Q$13),P46*$W$13,IF(AND(C46=$N$12,F46=$P$15,G46=$Q$13),P46*$Y$13,IF(AND(C46=$N$12,F46=$P$16,G46=$Q$13),P46*$AA$13,IF(AND(C46=$N$12,F46=$P$17,G46=$Q$13),P46*$AC$13,IF(AND(C46=$N$12,F46=$P$18,G46=$Q$13),P46*$AE$13,"N/A"))))))))))))))</f>
        <v>N/A</v>
      </c>
      <c r="Q47" s="137" t="str">
        <f>IF(AND(C46=$N$12,F46=$P$12,G46=$Q$12),Q46*$S$12,IF(AND(C46=$N$12,F46=$P$13,G46=$Q$12),Q46*$U$12,IF(AND(C46=$N$12,F46=$P$14,G46=$Q$12),Q46*$W$12,IF(AND(C46=$N$12,F46=$P$15,G46=$Q$12),Q46*$Y$12,IF(AND(C46=$N$12,F46=$P$16,G46=$Q$12),Q46*$AA$12,IF(AND(C46=$N$12,F46=$P$17,G46=$Q$12),Q46*$AC$12,IF(AND(C46=$N$12,F46=$P$18,G46=$Q$12),Q46*$AE$12,IF(AND(C46=$N$12,F46=$P$12,G46=$Q$13),Q46*$S$13,IF(AND(C46=$N$12,F46=$P$13,G46=$Q$13),Q46*$U$13,IF(AND(C46=$N$12,F46=$P$14,G46=$Q$13),Q46*$W$13,IF(AND(C46=$N$12,F46=$P$15,G46=$Q$13),Q46*$Y$13,IF(AND(C46=$N$12,F46=$P$16,G46=$Q$13),Q46*$AA$13,IF(AND(C46=$N$12,F46=$P$17,G46=$Q$13),Q46*$AC$13,IF(AND(C46=$N$12,F46=$P$18,G46=$Q$13),Q46*$AE$13,"N/A"))))))))))))))</f>
        <v>N/A</v>
      </c>
      <c r="R47" s="43"/>
    </row>
    <row r="48" spans="1:18" x14ac:dyDescent="0.25">
      <c r="A48" s="150">
        <v>9</v>
      </c>
      <c r="B48" s="158"/>
      <c r="C48" s="160"/>
      <c r="D48" s="148"/>
      <c r="E48" s="148"/>
      <c r="F48" s="148"/>
      <c r="G48" s="148"/>
      <c r="H48" s="148"/>
      <c r="I48" s="148"/>
      <c r="J48" s="44"/>
      <c r="K48" s="44"/>
      <c r="L48" s="44"/>
      <c r="M48" s="44"/>
      <c r="N48" s="44"/>
      <c r="O48" s="44"/>
      <c r="P48" s="44"/>
      <c r="Q48" s="44"/>
      <c r="R48" s="42"/>
    </row>
    <row r="49" spans="1:18" hidden="1" x14ac:dyDescent="0.25">
      <c r="A49" s="151"/>
      <c r="B49" s="159"/>
      <c r="C49" s="161"/>
      <c r="D49" s="149"/>
      <c r="E49" s="149"/>
      <c r="F49" s="149"/>
      <c r="G49" s="149"/>
      <c r="H49" s="149"/>
      <c r="I49" s="149"/>
      <c r="J49" s="137" t="str">
        <f>IF(AND(C48=$N$12,F48=$P$12,G48=$Q$12),J48*$R$12,IF(AND(C48=$N$12,F48=$P$13,G48=$Q$12),J48*$R$12,IF(AND(C48=$N$12,F48=$P$14,G48=$Q$12),J48*$T$12,IF(AND(C48=$N$12,F48=$P$15,G48=$Q$12),J48*$V$12,IF(AND(C48=$N$12,F48=$P$16,G48=$Q$12),J48*$X$12,IF(AND(C48=$N$12,F48=$P$17,G48=$Q$12),J48*$Z$12,IF(AND(C48=$N$12,F48=$P$18,G48=$Q$12),J48*$AB$12,IF(AND(C48=$N$12,F48=$P$12,G48=$Q$13),J48*#REF!,IF(AND(C48=$N$12,F48=$P$13,G48=$Q$13),J48*$R$13,IF(AND(C48=$N$12,F48=$P$14,G48=$Q$13),J48*$T$13,IF(AND(C48=$N$12,F48=$P$15,G48=$Q$13),J48*$V$13,IF(AND(C48=$N$12,F48=$P$16,G48=$Q$13),J48*$X$13,IF(AND(C48=$N$12,F48=$P$17,G48=$Q$13),J48*$Z$13,IF(AND(C48=$N$12,F48=$P$18,G48=$Q$13),J48*$AB$13,"N/A"))))))))))))))</f>
        <v>N/A</v>
      </c>
      <c r="K49" s="137" t="str">
        <f>IF(AND(C48=$N$12,F48=$P$12,G48=$Q$12),K48*$R$12,IF(AND(C48=$N$12,F48=$P$13,G48=$Q$12),K48*$T$12,IF(AND(C48=$N$12,F48=$P$14,G48=$Q$12),K48*$V$12,IF(AND(C48=$N$12,F48=$P$15,G48=$Q$12),K48*$X$12,IF(AND(C48=$N$12,F48=$P$16,G48=$Q$12),K48*$Z$12,IF(AND(C48=$N$12,F48=$P$17,G48=$Q$12),K48*$AB$12,IF(AND(C48=$N$12,F48=$P$18,G48=$Q$12),K48*$AD$12,IF(AND(C48=$N$12,F48=$P$12,G48=$Q$13),K48*$R$13,IF(AND(C48=$N$12,F48=$P$13,G48=$Q$13),K48*$T$13,IF(AND(C48=$N$12,F48=$P$14,G48=$Q$13),K48*$V$13,IF(AND(C48=$N$12,F48=$P$15,G48=$Q$13),K48*$X$13,IF(AND(C48=$N$12,F48=$P$16,G48=$Q$13),K48*$Z$13,IF(AND(C48=$N$12,F48=$P$17,G48=$Q$13),K48*$AB$13,IF(AND(C48=$N$12,F48=$P$18,G48=$Q$13),K48*$AD$13,"N/A"))))))))))))))</f>
        <v>N/A</v>
      </c>
      <c r="L49" s="137">
        <f>IF(AND(F48=$P$12,G48=$Q$12),L48*$S$12,IF(AND(F48=$P$13,G48=$Q$12),L48*$U$12,IF(AND(F48=$P$14,G48=$Q$12),L48*$W$12,IF(AND(F48=$P$15,G48=$Q$12),L48*$Y$12,IF(AND(F48=$P$16,G48=$Q$12),L48*$AA$12,IF(AND(F48=$P$17,G48=$Q$12),L48*$AC$12,IF(AND(F48=$P$18,G48=$Q$12),L48*$AE$12,IF(AND(F48=$P$12,G48=$Q$13),L48*$S$13,IF(AND(F48=$P$13,G48=$Q$13),L48*$U$13,IF(AND(F48=$P$14,G48=$Q$13),L48*$W$13,IF(AND(F48=$P$15,G48=$Q$13),L48*$Y$13,IF(AND(F48=$P$16,G48=$Q$13),L48*$AA$13,IF(AND(F48=$P$17,G48=$Q$13),L48*$AC$13,IF(AND(F48=$P$18,G48=$Q$13),L48*$AE$13,0))))))))))))))</f>
        <v>0</v>
      </c>
      <c r="M49" s="137">
        <f>IF(AND(F48=$P$12,G48=$Q$12),M48*$S$12,IF(AND(F48=$P$13,G48=$Q$12),M48*$U$12,IF(AND(F48=$P$14,G48=$Q$12),M48*$W$12,IF(AND(F48=$P$15,G48=$Q$12),M48*$Y$12,IF(AND(F48=$P$16,G48=$Q$12),M48*$AA$12,IF(AND(F48=$P$17,G48=$Q$12),M48*$AC$12,IF(AND(F48=$P$18,G48=$Q$12),M48*$AE$12,IF(AND(F48=$P$12,G48=$Q$13),M48*$S$13,IF(AND(F48=$P$13,G48=$Q$13),M48*$U$13,IF(AND(F48=$P$14,G48=$Q$13),M48*$W$13,IF(AND(F48=$P$15,G48=$Q$13),M48*$Y$13,IF(AND(F48=$P$16,G48=$Q$13),M48*$AA$13,IF(AND(F48=$P$17,G48=$Q$13),M48*$AC$13,IF(AND(F48=$P$18,G48=$Q$13),M48*$AE$13,0))))))))))))))</f>
        <v>0</v>
      </c>
      <c r="N49" s="137">
        <f>IF(AND(F48=$P$12,G48=$Q$12),N48*$S$12,IF(AND(F48=$P$13,G48=$Q$12),N48*$U$12,IF(AND(F48=$P$14,G48=$Q$12),N48*$W$12,IF(AND(F48=$P$15,G48=$Q$12),N48*$Y$12,IF(AND(F48=$P$16,G48=$Q$12),N48*$AA$12,IF(AND(F48=$P$17,G48=$Q$12),N48*$AC$12,IF(AND(F48=$P$18,G48=$Q$12),N48*$AE$12,IF(AND(F48=$P$12,G48=$Q$13),N48*$S$13,IF(AND(F48=$P$13,G48=$Q$13),N48*$U$13,IF(AND(F48=$P$14,G48=$Q$13),N48*$W$13,IF(AND(F48=$P$15,G48=$Q$13),N48*$Y$13,IF(AND(F48=$P$16,G48=$Q$13),N48*$AA$13,IF(AND(F48=$P$17,G48=$Q$13),N48*$AC$13,IF(AND(F48=$P$18,G48=$Q$13),N48*$AE$13,0))))))))))))))</f>
        <v>0</v>
      </c>
      <c r="O49" s="137" t="str">
        <f>IF(AND(C48=$N$13,F48=$P$12,G48=$Q$12),O48*$S$12,IF(AND(C48=$N$13,F48=$P$13,G48=$Q$12),O48*$U$12,IF(AND(C48=$N$13,F48=$P$14,G48=$Q$12),O48*$W$12,IF(AND(C48=$N$13,F48=$P$15,G48=$Q$12),O48*$Y$12,IF(AND(C48=$N$13,F48=$P$16,G48=$Q$12),O48*$AA$12,IF(AND(C48=$N$13,F48=$P$17,G48=$Q$12),O48*$AC$12,IF(AND(C48=$N$13,F48=$P$18,G48=$Q$12),O48*$AE$12,IF(AND(C48=$N$13,F48=$P$12,G48=$Q$13),O48*$S$13,IF(AND(C48=$N$13,F48=$P$13,G48=$Q$13),O48*$U$13,IF(AND(C48=$N$13,F48=$P$14,G48=$Q$13),O48*$W$13,IF(AND(C48=$N$13,F48=$P$15,G48=$Q$13),O48*$Y$13,IF(AND(C48=$N$13,F48=$P$16,G48=$Q$13),O48*$AA$13,IF(AND(C48=$N$13,F48=$P$17,G48=$Q$13),O48*$AC$13,IF(AND(C48=$N$13,F48=$P$18,G48=$Q$13),O48*$AE$13,"N/A"))))))))))))))</f>
        <v>N/A</v>
      </c>
      <c r="P49" s="137" t="str">
        <f>IF(AND(C48=$N$12,F48=$P$12,G48=$Q$12),P48*$S$12,IF(AND(C48=$N$12,F48=$P$13,G48=$Q$12),P48*$U$12,IF(AND(C48=$N$12,F48=$P$14,G48=$Q$12),P48*$W$12,IF(AND(C48=$N$12,F48=$P$15,G48=$Q$12),P48*$Y$12,IF(AND(C48=$N$12,F48=$P$16,G48=$Q$12),P48*$AA$12,IF(AND(C48=$N$12,F48=$P$17,G48=$Q$12),P48*$AC$12,IF(AND(C48=$N$12,F48=$P$18,G48=$Q$12),P48*$AE$12,IF(AND(C48=$N$12,F48=$P$12,G48=$Q$13),P48*$S$13,IF(AND(C48=$N$12,F48=$P$13,G48=$Q$13),P48*$U$13,IF(AND(C48=$N$12,F48=$P$14,G48=$Q$13),P48*$W$13,IF(AND(C48=$N$12,F48=$P$15,G48=$Q$13),P48*$Y$13,IF(AND(C48=$N$12,F48=$P$16,G48=$Q$13),P48*$AA$13,IF(AND(C48=$N$12,F48=$P$17,G48=$Q$13),P48*$AC$13,IF(AND(C48=$N$12,F48=$P$18,G48=$Q$13),P48*$AE$13,"N/A"))))))))))))))</f>
        <v>N/A</v>
      </c>
      <c r="Q49" s="137" t="str">
        <f>IF(AND(C48=$N$12,F48=$P$12,G48=$Q$12),Q48*$S$12,IF(AND(C48=$N$12,F48=$P$13,G48=$Q$12),Q48*$U$12,IF(AND(C48=$N$12,F48=$P$14,G48=$Q$12),Q48*$W$12,IF(AND(C48=$N$12,F48=$P$15,G48=$Q$12),Q48*$Y$12,IF(AND(C48=$N$12,F48=$P$16,G48=$Q$12),Q48*$AA$12,IF(AND(C48=$N$12,F48=$P$17,G48=$Q$12),Q48*$AC$12,IF(AND(C48=$N$12,F48=$P$18,G48=$Q$12),Q48*$AE$12,IF(AND(C48=$N$12,F48=$P$12,G48=$Q$13),Q48*$S$13,IF(AND(C48=$N$12,F48=$P$13,G48=$Q$13),Q48*$U$13,IF(AND(C48=$N$12,F48=$P$14,G48=$Q$13),Q48*$W$13,IF(AND(C48=$N$12,F48=$P$15,G48=$Q$13),Q48*$Y$13,IF(AND(C48=$N$12,F48=$P$16,G48=$Q$13),Q48*$AA$13,IF(AND(C48=$N$12,F48=$P$17,G48=$Q$13),Q48*$AC$13,IF(AND(C48=$N$12,F48=$P$18,G48=$Q$13),Q48*$AE$13,"N/A"))))))))))))))</f>
        <v>N/A</v>
      </c>
      <c r="R49" s="43"/>
    </row>
    <row r="50" spans="1:18" x14ac:dyDescent="0.25">
      <c r="A50" s="158">
        <v>10</v>
      </c>
      <c r="B50" s="158"/>
      <c r="C50" s="160"/>
      <c r="D50" s="148"/>
      <c r="E50" s="148"/>
      <c r="F50" s="148"/>
      <c r="G50" s="148"/>
      <c r="H50" s="148"/>
      <c r="I50" s="148"/>
      <c r="J50" s="44"/>
      <c r="K50" s="44"/>
      <c r="L50" s="44"/>
      <c r="M50" s="44"/>
      <c r="N50" s="44"/>
      <c r="O50" s="44"/>
      <c r="P50" s="44"/>
      <c r="Q50" s="44"/>
      <c r="R50" s="42"/>
    </row>
    <row r="51" spans="1:18" hidden="1" x14ac:dyDescent="0.25">
      <c r="A51" s="159"/>
      <c r="B51" s="159"/>
      <c r="C51" s="161"/>
      <c r="D51" s="149"/>
      <c r="E51" s="149"/>
      <c r="F51" s="149"/>
      <c r="G51" s="149"/>
      <c r="H51" s="149"/>
      <c r="I51" s="149"/>
      <c r="J51" s="137" t="str">
        <f>IF(AND(C50=$N$12,F50=$P$12,G50=$Q$12),J50*$R$12,IF(AND(C50=$N$12,F50=$P$13,G50=$Q$12),J50*$R$12,IF(AND(C50=$N$12,F50=$P$14,G50=$Q$12),J50*$T$12,IF(AND(C50=$N$12,F50=$P$15,G50=$Q$12),J50*$V$12,IF(AND(C50=$N$12,F50=$P$16,G50=$Q$12),J50*$X$12,IF(AND(C50=$N$12,F50=$P$17,G50=$Q$12),J50*$Z$12,IF(AND(C50=$N$12,F50=$P$18,G50=$Q$12),J50*$AB$12,IF(AND(C50=$N$12,F50=$P$12,G50=$Q$13),J50*#REF!,IF(AND(C50=$N$12,F50=$P$13,G50=$Q$13),J50*$R$13,IF(AND(C50=$N$12,F50=$P$14,G50=$Q$13),J50*$T$13,IF(AND(C50=$N$12,F50=$P$15,G50=$Q$13),J50*$V$13,IF(AND(C50=$N$12,F50=$P$16,G50=$Q$13),J50*$X$13,IF(AND(C50=$N$12,F50=$P$17,G50=$Q$13),J50*$Z$13,IF(AND(C50=$N$12,F50=$P$18,G50=$Q$13),J50*$AB$13,"N/A"))))))))))))))</f>
        <v>N/A</v>
      </c>
      <c r="K51" s="137" t="str">
        <f>IF(AND(C50=$N$12,F50=$P$12,G50=$Q$12),K50*$R$12,IF(AND(C50=$N$12,F50=$P$13,G50=$Q$12),K50*$T$12,IF(AND(C50=$N$12,F50=$P$14,G50=$Q$12),K50*$V$12,IF(AND(C50=$N$12,F50=$P$15,G50=$Q$12),K50*$X$12,IF(AND(C50=$N$12,F50=$P$16,G50=$Q$12),K50*$Z$12,IF(AND(C50=$N$12,F50=$P$17,G50=$Q$12),K50*$AB$12,IF(AND(C50=$N$12,F50=$P$18,G50=$Q$12),K50*$AD$12,IF(AND(C50=$N$12,F50=$P$12,G50=$Q$13),K50*$R$13,IF(AND(C50=$N$12,F50=$P$13,G50=$Q$13),K50*$T$13,IF(AND(C50=$N$12,F50=$P$14,G50=$Q$13),K50*$V$13,IF(AND(C50=$N$12,F50=$P$15,G50=$Q$13),K50*$X$13,IF(AND(C50=$N$12,F50=$P$16,G50=$Q$13),K50*$Z$13,IF(AND(C50=$N$12,F50=$P$17,G50=$Q$13),K50*$AB$13,IF(AND(C50=$N$12,F50=$P$18,G50=$Q$13),K50*$AD$13,"N/A"))))))))))))))</f>
        <v>N/A</v>
      </c>
      <c r="L51" s="137">
        <f>IF(AND(F50=$P$12,G50=$Q$12),L50*$S$12,IF(AND(F50=$P$13,G50=$Q$12),L50*$U$12,IF(AND(F50=$P$14,G50=$Q$12),L50*$W$12,IF(AND(F50=$P$15,G50=$Q$12),L50*$Y$12,IF(AND(F50=$P$16,G50=$Q$12),L50*$AA$12,IF(AND(F50=$P$17,G50=$Q$12),L50*$AC$12,IF(AND(F50=$P$18,G50=$Q$12),L50*$AE$12,IF(AND(F50=$P$12,G50=$Q$13),L50*$S$13,IF(AND(F50=$P$13,G50=$Q$13),L50*$U$13,IF(AND(F50=$P$14,G50=$Q$13),L50*$W$13,IF(AND(F50=$P$15,G50=$Q$13),L50*$Y$13,IF(AND(F50=$P$16,G50=$Q$13),L50*$AA$13,IF(AND(F50=$P$17,G50=$Q$13),L50*$AC$13,IF(AND(F50=$P$18,G50=$Q$13),L50*$AE$13,0))))))))))))))</f>
        <v>0</v>
      </c>
      <c r="M51" s="137">
        <f>IF(AND(F50=$P$12,G50=$Q$12),M50*$S$12,IF(AND(F50=$P$13,G50=$Q$12),M50*$U$12,IF(AND(F50=$P$14,G50=$Q$12),M50*$W$12,IF(AND(F50=$P$15,G50=$Q$12),M50*$Y$12,IF(AND(F50=$P$16,G50=$Q$12),M50*$AA$12,IF(AND(F50=$P$17,G50=$Q$12),M50*$AC$12,IF(AND(F50=$P$18,G50=$Q$12),M50*$AE$12,IF(AND(F50=$P$12,G50=$Q$13),M50*$S$13,IF(AND(F50=$P$13,G50=$Q$13),M50*$U$13,IF(AND(F50=$P$14,G50=$Q$13),M50*$W$13,IF(AND(F50=$P$15,G50=$Q$13),M50*$Y$13,IF(AND(F50=$P$16,G50=$Q$13),M50*$AA$13,IF(AND(F50=$P$17,G50=$Q$13),M50*$AC$13,IF(AND(F50=$P$18,G50=$Q$13),M50*$AE$13,0))))))))))))))</f>
        <v>0</v>
      </c>
      <c r="N51" s="137">
        <f>IF(AND(F50=$P$12,G50=$Q$12),N50*$S$12,IF(AND(F50=$P$13,G50=$Q$12),N50*$U$12,IF(AND(F50=$P$14,G50=$Q$12),N50*$W$12,IF(AND(F50=$P$15,G50=$Q$12),N50*$Y$12,IF(AND(F50=$P$16,G50=$Q$12),N50*$AA$12,IF(AND(F50=$P$17,G50=$Q$12),N50*$AC$12,IF(AND(F50=$P$18,G50=$Q$12),N50*$AE$12,IF(AND(F50=$P$12,G50=$Q$13),N50*$S$13,IF(AND(F50=$P$13,G50=$Q$13),N50*$U$13,IF(AND(F50=$P$14,G50=$Q$13),N50*$W$13,IF(AND(F50=$P$15,G50=$Q$13),N50*$Y$13,IF(AND(F50=$P$16,G50=$Q$13),N50*$AA$13,IF(AND(F50=$P$17,G50=$Q$13),N50*$AC$13,IF(AND(F50=$P$18,G50=$Q$13),N50*$AE$13,0))))))))))))))</f>
        <v>0</v>
      </c>
      <c r="O51" s="137" t="str">
        <f>IF(AND(C50=$N$13,F50=$P$12,G50=$Q$12),O50*$S$12,IF(AND(C50=$N$13,F50=$P$13,G50=$Q$12),O50*$U$12,IF(AND(C50=$N$13,F50=$P$14,G50=$Q$12),O50*$W$12,IF(AND(C50=$N$13,F50=$P$15,G50=$Q$12),O50*$Y$12,IF(AND(C50=$N$13,F50=$P$16,G50=$Q$12),O50*$AA$12,IF(AND(C50=$N$13,F50=$P$17,G50=$Q$12),O50*$AC$12,IF(AND(C50=$N$13,F50=$P$18,G50=$Q$12),O50*$AE$12,IF(AND(C50=$N$13,F50=$P$12,G50=$Q$13),O50*$S$13,IF(AND(C50=$N$13,F50=$P$13,G50=$Q$13),O50*$U$13,IF(AND(C50=$N$13,F50=$P$14,G50=$Q$13),O50*$W$13,IF(AND(C50=$N$13,F50=$P$15,G50=$Q$13),O50*$Y$13,IF(AND(C50=$N$13,F50=$P$16,G50=$Q$13),O50*$AA$13,IF(AND(C50=$N$13,F50=$P$17,G50=$Q$13),O50*$AC$13,IF(AND(C50=$N$13,F50=$P$18,G50=$Q$13),O50*$AE$13,"N/A"))))))))))))))</f>
        <v>N/A</v>
      </c>
      <c r="P51" s="137" t="str">
        <f>IF(AND(C50=$N$12,F50=$P$12,G50=$Q$12),P50*$S$12,IF(AND(C50=$N$12,F50=$P$13,G50=$Q$12),P50*$U$12,IF(AND(C50=$N$12,F50=$P$14,G50=$Q$12),P50*$W$12,IF(AND(C50=$N$12,F50=$P$15,G50=$Q$12),P50*$Y$12,IF(AND(C50=$N$12,F50=$P$16,G50=$Q$12),P50*$AA$12,IF(AND(C50=$N$12,F50=$P$17,G50=$Q$12),P50*$AC$12,IF(AND(C50=$N$12,F50=$P$18,G50=$Q$12),P50*$AE$12,IF(AND(C50=$N$12,F50=$P$12,G50=$Q$13),P50*$S$13,IF(AND(C50=$N$12,F50=$P$13,G50=$Q$13),P50*$U$13,IF(AND(C50=$N$12,F50=$P$14,G50=$Q$13),P50*$W$13,IF(AND(C50=$N$12,F50=$P$15,G50=$Q$13),P50*$Y$13,IF(AND(C50=$N$12,F50=$P$16,G50=$Q$13),P50*$AA$13,IF(AND(C50=$N$12,F50=$P$17,G50=$Q$13),P50*$AC$13,IF(AND(C50=$N$12,F50=$P$18,G50=$Q$13),P50*$AE$13,"N/A"))))))))))))))</f>
        <v>N/A</v>
      </c>
      <c r="Q51" s="137" t="str">
        <f>IF(AND(C50=$N$12,F50=$P$12,G50=$Q$12),Q50*$S$12,IF(AND(C50=$N$12,F50=$P$13,G50=$Q$12),Q50*$U$12,IF(AND(C50=$N$12,F50=$P$14,G50=$Q$12),Q50*$W$12,IF(AND(C50=$N$12,F50=$P$15,G50=$Q$12),Q50*$Y$12,IF(AND(C50=$N$12,F50=$P$16,G50=$Q$12),Q50*$AA$12,IF(AND(C50=$N$12,F50=$P$17,G50=$Q$12),Q50*$AC$12,IF(AND(C50=$N$12,F50=$P$18,G50=$Q$12),Q50*$AE$12,IF(AND(C50=$N$12,F50=$P$12,G50=$Q$13),Q50*$S$13,IF(AND(C50=$N$12,F50=$P$13,G50=$Q$13),Q50*$U$13,IF(AND(C50=$N$12,F50=$P$14,G50=$Q$13),Q50*$W$13,IF(AND(C50=$N$12,F50=$P$15,G50=$Q$13),Q50*$Y$13,IF(AND(C50=$N$12,F50=$P$16,G50=$Q$13),Q50*$AA$13,IF(AND(C50=$N$12,F50=$P$17,G50=$Q$13),Q50*$AC$13,IF(AND(C50=$N$12,F50=$P$18,G50=$Q$13),Q50*$AE$13,"N/A"))))))))))))))</f>
        <v>N/A</v>
      </c>
      <c r="R51" s="43"/>
    </row>
    <row r="52" spans="1:18" x14ac:dyDescent="0.25">
      <c r="A52" s="150">
        <v>11</v>
      </c>
      <c r="B52" s="158"/>
      <c r="C52" s="160"/>
      <c r="D52" s="148"/>
      <c r="E52" s="148"/>
      <c r="F52" s="148"/>
      <c r="G52" s="148"/>
      <c r="H52" s="148"/>
      <c r="I52" s="148"/>
      <c r="J52" s="44"/>
      <c r="K52" s="44"/>
      <c r="L52" s="44"/>
      <c r="M52" s="44"/>
      <c r="N52" s="44"/>
      <c r="O52" s="44"/>
      <c r="P52" s="44"/>
      <c r="Q52" s="44"/>
      <c r="R52" s="42"/>
    </row>
    <row r="53" spans="1:18" hidden="1" x14ac:dyDescent="0.25">
      <c r="A53" s="151"/>
      <c r="B53" s="159"/>
      <c r="C53" s="161"/>
      <c r="D53" s="149"/>
      <c r="E53" s="149"/>
      <c r="F53" s="149"/>
      <c r="G53" s="149"/>
      <c r="H53" s="149"/>
      <c r="I53" s="149"/>
      <c r="J53" s="137" t="str">
        <f>IF(AND(C52=$N$12,F52=$P$12,G52=$Q$12),J52*$R$12,IF(AND(C52=$N$12,F52=$P$13,G52=$Q$12),J52*$R$12,IF(AND(C52=$N$12,F52=$P$14,G52=$Q$12),J52*$T$12,IF(AND(C52=$N$12,F52=$P$15,G52=$Q$12),J52*$V$12,IF(AND(C52=$N$12,F52=$P$16,G52=$Q$12),J52*$X$12,IF(AND(C52=$N$12,F52=$P$17,G52=$Q$12),J52*$Z$12,IF(AND(C52=$N$12,F52=$P$18,G52=$Q$12),J52*$AB$12,IF(AND(C52=$N$12,F52=$P$12,G52=$Q$13),J52*#REF!,IF(AND(C52=$N$12,F52=$P$13,G52=$Q$13),J52*$R$13,IF(AND(C52=$N$12,F52=$P$14,G52=$Q$13),J52*$T$13,IF(AND(C52=$N$12,F52=$P$15,G52=$Q$13),J52*$V$13,IF(AND(C52=$N$12,F52=$P$16,G52=$Q$13),J52*$X$13,IF(AND(C52=$N$12,F52=$P$17,G52=$Q$13),J52*$Z$13,IF(AND(C52=$N$12,F52=$P$18,G52=$Q$13),J52*$AB$13,"N/A"))))))))))))))</f>
        <v>N/A</v>
      </c>
      <c r="K53" s="137" t="str">
        <f>IF(AND(C52=$N$12,F52=$P$12,G52=$Q$12),K52*$R$12,IF(AND(C52=$N$12,F52=$P$13,G52=$Q$12),K52*$T$12,IF(AND(C52=$N$12,F52=$P$14,G52=$Q$12),K52*$V$12,IF(AND(C52=$N$12,F52=$P$15,G52=$Q$12),K52*$X$12,IF(AND(C52=$N$12,F52=$P$16,G52=$Q$12),K52*$Z$12,IF(AND(C52=$N$12,F52=$P$17,G52=$Q$12),K52*$AB$12,IF(AND(C52=$N$12,F52=$P$18,G52=$Q$12),K52*$AD$12,IF(AND(C52=$N$12,F52=$P$12,G52=$Q$13),K52*$R$13,IF(AND(C52=$N$12,F52=$P$13,G52=$Q$13),K52*$T$13,IF(AND(C52=$N$12,F52=$P$14,G52=$Q$13),K52*$V$13,IF(AND(C52=$N$12,F52=$P$15,G52=$Q$13),K52*$X$13,IF(AND(C52=$N$12,F52=$P$16,G52=$Q$13),K52*$Z$13,IF(AND(C52=$N$12,F52=$P$17,G52=$Q$13),K52*$AB$13,IF(AND(C52=$N$12,F52=$P$18,G52=$Q$13),K52*$AD$13,"N/A"))))))))))))))</f>
        <v>N/A</v>
      </c>
      <c r="L53" s="137">
        <f>IF(AND(F52=$P$12,G52=$Q$12),L52*$S$12,IF(AND(F52=$P$13,G52=$Q$12),L52*$U$12,IF(AND(F52=$P$14,G52=$Q$12),L52*$W$12,IF(AND(F52=$P$15,G52=$Q$12),L52*$Y$12,IF(AND(F52=$P$16,G52=$Q$12),L52*$AA$12,IF(AND(F52=$P$17,G52=$Q$12),L52*$AC$12,IF(AND(F52=$P$18,G52=$Q$12),L52*$AE$12,IF(AND(F52=$P$12,G52=$Q$13),L52*$S$13,IF(AND(F52=$P$13,G52=$Q$13),L52*$U$13,IF(AND(F52=$P$14,G52=$Q$13),L52*$W$13,IF(AND(F52=$P$15,G52=$Q$13),L52*$Y$13,IF(AND(F52=$P$16,G52=$Q$13),L52*$AA$13,IF(AND(F52=$P$17,G52=$Q$13),L52*$AC$13,IF(AND(F52=$P$18,G52=$Q$13),L52*$AE$13,0))))))))))))))</f>
        <v>0</v>
      </c>
      <c r="M53" s="137">
        <f>IF(AND(F52=$P$12,G52=$Q$12),M52*$S$12,IF(AND(F52=$P$13,G52=$Q$12),M52*$U$12,IF(AND(F52=$P$14,G52=$Q$12),M52*$W$12,IF(AND(F52=$P$15,G52=$Q$12),M52*$Y$12,IF(AND(F52=$P$16,G52=$Q$12),M52*$AA$12,IF(AND(F52=$P$17,G52=$Q$12),M52*$AC$12,IF(AND(F52=$P$18,G52=$Q$12),M52*$AE$12,IF(AND(F52=$P$12,G52=$Q$13),M52*$S$13,IF(AND(F52=$P$13,G52=$Q$13),M52*$U$13,IF(AND(F52=$P$14,G52=$Q$13),M52*$W$13,IF(AND(F52=$P$15,G52=$Q$13),M52*$Y$13,IF(AND(F52=$P$16,G52=$Q$13),M52*$AA$13,IF(AND(F52=$P$17,G52=$Q$13),M52*$AC$13,IF(AND(F52=$P$18,G52=$Q$13),M52*$AE$13,0))))))))))))))</f>
        <v>0</v>
      </c>
      <c r="N53" s="137">
        <f>IF(AND(F52=$P$12,G52=$Q$12),N52*$S$12,IF(AND(F52=$P$13,G52=$Q$12),N52*$U$12,IF(AND(F52=$P$14,G52=$Q$12),N52*$W$12,IF(AND(F52=$P$15,G52=$Q$12),N52*$Y$12,IF(AND(F52=$P$16,G52=$Q$12),N52*$AA$12,IF(AND(F52=$P$17,G52=$Q$12),N52*$AC$12,IF(AND(F52=$P$18,G52=$Q$12),N52*$AE$12,IF(AND(F52=$P$12,G52=$Q$13),N52*$S$13,IF(AND(F52=$P$13,G52=$Q$13),N52*$U$13,IF(AND(F52=$P$14,G52=$Q$13),N52*$W$13,IF(AND(F52=$P$15,G52=$Q$13),N52*$Y$13,IF(AND(F52=$P$16,G52=$Q$13),N52*$AA$13,IF(AND(F52=$P$17,G52=$Q$13),N52*$AC$13,IF(AND(F52=$P$18,G52=$Q$13),N52*$AE$13,0))))))))))))))</f>
        <v>0</v>
      </c>
      <c r="O53" s="137" t="str">
        <f>IF(AND(C52=$N$13,F52=$P$12,G52=$Q$12),O52*$S$12,IF(AND(C52=$N$13,F52=$P$13,G52=$Q$12),O52*$U$12,IF(AND(C52=$N$13,F52=$P$14,G52=$Q$12),O52*$W$12,IF(AND(C52=$N$13,F52=$P$15,G52=$Q$12),O52*$Y$12,IF(AND(C52=$N$13,F52=$P$16,G52=$Q$12),O52*$AA$12,IF(AND(C52=$N$13,F52=$P$17,G52=$Q$12),O52*$AC$12,IF(AND(C52=$N$13,F52=$P$18,G52=$Q$12),O52*$AE$12,IF(AND(C52=$N$13,F52=$P$12,G52=$Q$13),O52*$S$13,IF(AND(C52=$N$13,F52=$P$13,G52=$Q$13),O52*$U$13,IF(AND(C52=$N$13,F52=$P$14,G52=$Q$13),O52*$W$13,IF(AND(C52=$N$13,F52=$P$15,G52=$Q$13),O52*$Y$13,IF(AND(C52=$N$13,F52=$P$16,G52=$Q$13),O52*$AA$13,IF(AND(C52=$N$13,F52=$P$17,G52=$Q$13),O52*$AC$13,IF(AND(C52=$N$13,F52=$P$18,G52=$Q$13),O52*$AE$13,"N/A"))))))))))))))</f>
        <v>N/A</v>
      </c>
      <c r="P53" s="137" t="str">
        <f>IF(AND(C52=$N$12,F52=$P$12,G52=$Q$12),P52*$S$12,IF(AND(C52=$N$12,F52=$P$13,G52=$Q$12),P52*$U$12,IF(AND(C52=$N$12,F52=$P$14,G52=$Q$12),P52*$W$12,IF(AND(C52=$N$12,F52=$P$15,G52=$Q$12),P52*$Y$12,IF(AND(C52=$N$12,F52=$P$16,G52=$Q$12),P52*$AA$12,IF(AND(C52=$N$12,F52=$P$17,G52=$Q$12),P52*$AC$12,IF(AND(C52=$N$12,F52=$P$18,G52=$Q$12),P52*$AE$12,IF(AND(C52=$N$12,F52=$P$12,G52=$Q$13),P52*$S$13,IF(AND(C52=$N$12,F52=$P$13,G52=$Q$13),P52*$U$13,IF(AND(C52=$N$12,F52=$P$14,G52=$Q$13),P52*$W$13,IF(AND(C52=$N$12,F52=$P$15,G52=$Q$13),P52*$Y$13,IF(AND(C52=$N$12,F52=$P$16,G52=$Q$13),P52*$AA$13,IF(AND(C52=$N$12,F52=$P$17,G52=$Q$13),P52*$AC$13,IF(AND(C52=$N$12,F52=$P$18,G52=$Q$13),P52*$AE$13,"N/A"))))))))))))))</f>
        <v>N/A</v>
      </c>
      <c r="Q53" s="137" t="str">
        <f>IF(AND(C52=$N$12,F52=$P$12,G52=$Q$12),Q52*$S$12,IF(AND(C52=$N$12,F52=$P$13,G52=$Q$12),Q52*$U$12,IF(AND(C52=$N$12,F52=$P$14,G52=$Q$12),Q52*$W$12,IF(AND(C52=$N$12,F52=$P$15,G52=$Q$12),Q52*$Y$12,IF(AND(C52=$N$12,F52=$P$16,G52=$Q$12),Q52*$AA$12,IF(AND(C52=$N$12,F52=$P$17,G52=$Q$12),Q52*$AC$12,IF(AND(C52=$N$12,F52=$P$18,G52=$Q$12),Q52*$AE$12,IF(AND(C52=$N$12,F52=$P$12,G52=$Q$13),Q52*$S$13,IF(AND(C52=$N$12,F52=$P$13,G52=$Q$13),Q52*$U$13,IF(AND(C52=$N$12,F52=$P$14,G52=$Q$13),Q52*$W$13,IF(AND(C52=$N$12,F52=$P$15,G52=$Q$13),Q52*$Y$13,IF(AND(C52=$N$12,F52=$P$16,G52=$Q$13),Q52*$AA$13,IF(AND(C52=$N$12,F52=$P$17,G52=$Q$13),Q52*$AC$13,IF(AND(C52=$N$12,F52=$P$18,G52=$Q$13),Q52*$AE$13,"N/A"))))))))))))))</f>
        <v>N/A</v>
      </c>
      <c r="R53" s="43"/>
    </row>
    <row r="54" spans="1:18" x14ac:dyDescent="0.25">
      <c r="A54" s="150">
        <v>12</v>
      </c>
      <c r="B54" s="158"/>
      <c r="C54" s="160"/>
      <c r="D54" s="148"/>
      <c r="E54" s="148"/>
      <c r="F54" s="148"/>
      <c r="G54" s="148"/>
      <c r="H54" s="148"/>
      <c r="I54" s="148"/>
      <c r="J54" s="44"/>
      <c r="K54" s="44"/>
      <c r="L54" s="44"/>
      <c r="M54" s="44"/>
      <c r="N54" s="44"/>
      <c r="O54" s="44"/>
      <c r="P54" s="44"/>
      <c r="Q54" s="44"/>
      <c r="R54" s="42"/>
    </row>
    <row r="55" spans="1:18" hidden="1" x14ac:dyDescent="0.25">
      <c r="A55" s="151"/>
      <c r="B55" s="159"/>
      <c r="C55" s="161"/>
      <c r="D55" s="149"/>
      <c r="E55" s="149"/>
      <c r="F55" s="149"/>
      <c r="G55" s="149"/>
      <c r="H55" s="149"/>
      <c r="I55" s="149"/>
      <c r="J55" s="137" t="str">
        <f>IF(AND(C54=$N$12,F54=$P$12,G54=$Q$12),J54*$R$12,IF(AND(C54=$N$12,F54=$P$13,G54=$Q$12),J54*$R$12,IF(AND(C54=$N$12,F54=$P$14,G54=$Q$12),J54*$T$12,IF(AND(C54=$N$12,F54=$P$15,G54=$Q$12),J54*$V$12,IF(AND(C54=$N$12,F54=$P$16,G54=$Q$12),J54*$X$12,IF(AND(C54=$N$12,F54=$P$17,G54=$Q$12),J54*$Z$12,IF(AND(C54=$N$12,F54=$P$18,G54=$Q$12),J54*$AB$12,IF(AND(C54=$N$12,F54=$P$12,G54=$Q$13),J54*#REF!,IF(AND(C54=$N$12,F54=$P$13,G54=$Q$13),J54*$R$13,IF(AND(C54=$N$12,F54=$P$14,G54=$Q$13),J54*$T$13,IF(AND(C54=$N$12,F54=$P$15,G54=$Q$13),J54*$V$13,IF(AND(C54=$N$12,F54=$P$16,G54=$Q$13),J54*$X$13,IF(AND(C54=$N$12,F54=$P$17,G54=$Q$13),J54*$Z$13,IF(AND(C54=$N$12,F54=$P$18,G54=$Q$13),J54*$AB$13,"N/A"))))))))))))))</f>
        <v>N/A</v>
      </c>
      <c r="K55" s="137" t="str">
        <f>IF(AND(C54=$N$12,F54=$P$12,G54=$Q$12),K54*$R$12,IF(AND(C54=$N$12,F54=$P$13,G54=$Q$12),K54*$T$12,IF(AND(C54=$N$12,F54=$P$14,G54=$Q$12),K54*$V$12,IF(AND(C54=$N$12,F54=$P$15,G54=$Q$12),K54*$X$12,IF(AND(C54=$N$12,F54=$P$16,G54=$Q$12),K54*$Z$12,IF(AND(C54=$N$12,F54=$P$17,G54=$Q$12),K54*$AB$12,IF(AND(C54=$N$12,F54=$P$18,G54=$Q$12),K54*$AD$12,IF(AND(C54=$N$12,F54=$P$12,G54=$Q$13),K54*$R$13,IF(AND(C54=$N$12,F54=$P$13,G54=$Q$13),K54*$T$13,IF(AND(C54=$N$12,F54=$P$14,G54=$Q$13),K54*$V$13,IF(AND(C54=$N$12,F54=$P$15,G54=$Q$13),K54*$X$13,IF(AND(C54=$N$12,F54=$P$16,G54=$Q$13),K54*$Z$13,IF(AND(C54=$N$12,F54=$P$17,G54=$Q$13),K54*$AB$13,IF(AND(C54=$N$12,F54=$P$18,G54=$Q$13),K54*$AD$13,"N/A"))))))))))))))</f>
        <v>N/A</v>
      </c>
      <c r="L55" s="137">
        <f>IF(AND(F54=$P$12,G54=$Q$12),L54*$S$12,IF(AND(F54=$P$13,G54=$Q$12),L54*$U$12,IF(AND(F54=$P$14,G54=$Q$12),L54*$W$12,IF(AND(F54=$P$15,G54=$Q$12),L54*$Y$12,IF(AND(F54=$P$16,G54=$Q$12),L54*$AA$12,IF(AND(F54=$P$17,G54=$Q$12),L54*$AC$12,IF(AND(F54=$P$18,G54=$Q$12),L54*$AE$12,IF(AND(F54=$P$12,G54=$Q$13),L54*$S$13,IF(AND(F54=$P$13,G54=$Q$13),L54*$U$13,IF(AND(F54=$P$14,G54=$Q$13),L54*$W$13,IF(AND(F54=$P$15,G54=$Q$13),L54*$Y$13,IF(AND(F54=$P$16,G54=$Q$13),L54*$AA$13,IF(AND(F54=$P$17,G54=$Q$13),L54*$AC$13,IF(AND(F54=$P$18,G54=$Q$13),L54*$AE$13,0))))))))))))))</f>
        <v>0</v>
      </c>
      <c r="M55" s="137">
        <f>IF(AND(F54=$P$12,G54=$Q$12),M54*$S$12,IF(AND(F54=$P$13,G54=$Q$12),M54*$U$12,IF(AND(F54=$P$14,G54=$Q$12),M54*$W$12,IF(AND(F54=$P$15,G54=$Q$12),M54*$Y$12,IF(AND(F54=$P$16,G54=$Q$12),M54*$AA$12,IF(AND(F54=$P$17,G54=$Q$12),M54*$AC$12,IF(AND(F54=$P$18,G54=$Q$12),M54*$AE$12,IF(AND(F54=$P$12,G54=$Q$13),M54*$S$13,IF(AND(F54=$P$13,G54=$Q$13),M54*$U$13,IF(AND(F54=$P$14,G54=$Q$13),M54*$W$13,IF(AND(F54=$P$15,G54=$Q$13),M54*$Y$13,IF(AND(F54=$P$16,G54=$Q$13),M54*$AA$13,IF(AND(F54=$P$17,G54=$Q$13),M54*$AC$13,IF(AND(F54=$P$18,G54=$Q$13),M54*$AE$13,0))))))))))))))</f>
        <v>0</v>
      </c>
      <c r="N55" s="137">
        <f>IF(AND(F54=$P$12,G54=$Q$12),N54*$S$12,IF(AND(F54=$P$13,G54=$Q$12),N54*$U$12,IF(AND(F54=$P$14,G54=$Q$12),N54*$W$12,IF(AND(F54=$P$15,G54=$Q$12),N54*$Y$12,IF(AND(F54=$P$16,G54=$Q$12),N54*$AA$12,IF(AND(F54=$P$17,G54=$Q$12),N54*$AC$12,IF(AND(F54=$P$18,G54=$Q$12),N54*$AE$12,IF(AND(F54=$P$12,G54=$Q$13),N54*$S$13,IF(AND(F54=$P$13,G54=$Q$13),N54*$U$13,IF(AND(F54=$P$14,G54=$Q$13),N54*$W$13,IF(AND(F54=$P$15,G54=$Q$13),N54*$Y$13,IF(AND(F54=$P$16,G54=$Q$13),N54*$AA$13,IF(AND(F54=$P$17,G54=$Q$13),N54*$AC$13,IF(AND(F54=$P$18,G54=$Q$13),N54*$AE$13,0))))))))))))))</f>
        <v>0</v>
      </c>
      <c r="O55" s="137" t="str">
        <f>IF(AND(C54=$N$13,F54=$P$12,G54=$Q$12),O54*$S$12,IF(AND(C54=$N$13,F54=$P$13,G54=$Q$12),O54*$U$12,IF(AND(C54=$N$13,F54=$P$14,G54=$Q$12),O54*$W$12,IF(AND(C54=$N$13,F54=$P$15,G54=$Q$12),O54*$Y$12,IF(AND(C54=$N$13,F54=$P$16,G54=$Q$12),O54*$AA$12,IF(AND(C54=$N$13,F54=$P$17,G54=$Q$12),O54*$AC$12,IF(AND(C54=$N$13,F54=$P$18,G54=$Q$12),O54*$AE$12,IF(AND(C54=$N$13,F54=$P$12,G54=$Q$13),O54*$S$13,IF(AND(C54=$N$13,F54=$P$13,G54=$Q$13),O54*$U$13,IF(AND(C54=$N$13,F54=$P$14,G54=$Q$13),O54*$W$13,IF(AND(C54=$N$13,F54=$P$15,G54=$Q$13),O54*$Y$13,IF(AND(C54=$N$13,F54=$P$16,G54=$Q$13),O54*$AA$13,IF(AND(C54=$N$13,F54=$P$17,G54=$Q$13),O54*$AC$13,IF(AND(C54=$N$13,F54=$P$18,G54=$Q$13),O54*$AE$13,"N/A"))))))))))))))</f>
        <v>N/A</v>
      </c>
      <c r="P55" s="137" t="str">
        <f>IF(AND(C54=$N$12,F54=$P$12,G54=$Q$12),P54*$S$12,IF(AND(C54=$N$12,F54=$P$13,G54=$Q$12),P54*$U$12,IF(AND(C54=$N$12,F54=$P$14,G54=$Q$12),P54*$W$12,IF(AND(C54=$N$12,F54=$P$15,G54=$Q$12),P54*$Y$12,IF(AND(C54=$N$12,F54=$P$16,G54=$Q$12),P54*$AA$12,IF(AND(C54=$N$12,F54=$P$17,G54=$Q$12),P54*$AC$12,IF(AND(C54=$N$12,F54=$P$18,G54=$Q$12),P54*$AE$12,IF(AND(C54=$N$12,F54=$P$12,G54=$Q$13),P54*$S$13,IF(AND(C54=$N$12,F54=$P$13,G54=$Q$13),P54*$U$13,IF(AND(C54=$N$12,F54=$P$14,G54=$Q$13),P54*$W$13,IF(AND(C54=$N$12,F54=$P$15,G54=$Q$13),P54*$Y$13,IF(AND(C54=$N$12,F54=$P$16,G54=$Q$13),P54*$AA$13,IF(AND(C54=$N$12,F54=$P$17,G54=$Q$13),P54*$AC$13,IF(AND(C54=$N$12,F54=$P$18,G54=$Q$13),P54*$AE$13,"N/A"))))))))))))))</f>
        <v>N/A</v>
      </c>
      <c r="Q55" s="137" t="str">
        <f>IF(AND(C54=$N$12,F54=$P$12,G54=$Q$12),Q54*$S$12,IF(AND(C54=$N$12,F54=$P$13,G54=$Q$12),Q54*$U$12,IF(AND(C54=$N$12,F54=$P$14,G54=$Q$12),Q54*$W$12,IF(AND(C54=$N$12,F54=$P$15,G54=$Q$12),Q54*$Y$12,IF(AND(C54=$N$12,F54=$P$16,G54=$Q$12),Q54*$AA$12,IF(AND(C54=$N$12,F54=$P$17,G54=$Q$12),Q54*$AC$12,IF(AND(C54=$N$12,F54=$P$18,G54=$Q$12),Q54*$AE$12,IF(AND(C54=$N$12,F54=$P$12,G54=$Q$13),Q54*$S$13,IF(AND(C54=$N$12,F54=$P$13,G54=$Q$13),Q54*$U$13,IF(AND(C54=$N$12,F54=$P$14,G54=$Q$13),Q54*$W$13,IF(AND(C54=$N$12,F54=$P$15,G54=$Q$13),Q54*$Y$13,IF(AND(C54=$N$12,F54=$P$16,G54=$Q$13),Q54*$AA$13,IF(AND(C54=$N$12,F54=$P$17,G54=$Q$13),Q54*$AC$13,IF(AND(C54=$N$12,F54=$P$18,G54=$Q$13),Q54*$AE$13,"N/A"))))))))))))))</f>
        <v>N/A</v>
      </c>
      <c r="R55" s="43"/>
    </row>
    <row r="56" spans="1:18" x14ac:dyDescent="0.25">
      <c r="A56" s="158">
        <v>13</v>
      </c>
      <c r="B56" s="158"/>
      <c r="C56" s="160"/>
      <c r="D56" s="148"/>
      <c r="E56" s="148"/>
      <c r="F56" s="148"/>
      <c r="G56" s="148"/>
      <c r="H56" s="148"/>
      <c r="I56" s="148"/>
      <c r="J56" s="44"/>
      <c r="K56" s="44"/>
      <c r="L56" s="44"/>
      <c r="M56" s="44"/>
      <c r="N56" s="44"/>
      <c r="O56" s="44"/>
      <c r="P56" s="44"/>
      <c r="Q56" s="44"/>
      <c r="R56" s="42"/>
    </row>
    <row r="57" spans="1:18" hidden="1" x14ac:dyDescent="0.25">
      <c r="A57" s="159"/>
      <c r="B57" s="159"/>
      <c r="C57" s="161"/>
      <c r="D57" s="149"/>
      <c r="E57" s="149"/>
      <c r="F57" s="149"/>
      <c r="G57" s="149"/>
      <c r="H57" s="149"/>
      <c r="I57" s="149"/>
      <c r="J57" s="137" t="str">
        <f>IF(AND(C56=$N$12,F56=$P$12,G56=$Q$12),J56*$R$12,IF(AND(C56=$N$12,F56=$P$13,G56=$Q$12),J56*$R$12,IF(AND(C56=$N$12,F56=$P$14,G56=$Q$12),J56*$T$12,IF(AND(C56=$N$12,F56=$P$15,G56=$Q$12),J56*$V$12,IF(AND(C56=$N$12,F56=$P$16,G56=$Q$12),J56*$X$12,IF(AND(C56=$N$12,F56=$P$17,G56=$Q$12),J56*$Z$12,IF(AND(C56=$N$12,F56=$P$18,G56=$Q$12),J56*$AB$12,IF(AND(C56=$N$12,F56=$P$12,G56=$Q$13),J56*#REF!,IF(AND(C56=$N$12,F56=$P$13,G56=$Q$13),J56*$R$13,IF(AND(C56=$N$12,F56=$P$14,G56=$Q$13),J56*$T$13,IF(AND(C56=$N$12,F56=$P$15,G56=$Q$13),J56*$V$13,IF(AND(C56=$N$12,F56=$P$16,G56=$Q$13),J56*$X$13,IF(AND(C56=$N$12,F56=$P$17,G56=$Q$13),J56*$Z$13,IF(AND(C56=$N$12,F56=$P$18,G56=$Q$13),J56*$AB$13,"N/A"))))))))))))))</f>
        <v>N/A</v>
      </c>
      <c r="K57" s="137" t="str">
        <f>IF(AND(C56=$N$12,F56=$P$12,G56=$Q$12),K56*$R$12,IF(AND(C56=$N$12,F56=$P$13,G56=$Q$12),K56*$T$12,IF(AND(C56=$N$12,F56=$P$14,G56=$Q$12),K56*$V$12,IF(AND(C56=$N$12,F56=$P$15,G56=$Q$12),K56*$X$12,IF(AND(C56=$N$12,F56=$P$16,G56=$Q$12),K56*$Z$12,IF(AND(C56=$N$12,F56=$P$17,G56=$Q$12),K56*$AB$12,IF(AND(C56=$N$12,F56=$P$18,G56=$Q$12),K56*$AD$12,IF(AND(C56=$N$12,F56=$P$12,G56=$Q$13),K56*$R$13,IF(AND(C56=$N$12,F56=$P$13,G56=$Q$13),K56*$T$13,IF(AND(C56=$N$12,F56=$P$14,G56=$Q$13),K56*$V$13,IF(AND(C56=$N$12,F56=$P$15,G56=$Q$13),K56*$X$13,IF(AND(C56=$N$12,F56=$P$16,G56=$Q$13),K56*$Z$13,IF(AND(C56=$N$12,F56=$P$17,G56=$Q$13),K56*$AB$13,IF(AND(C56=$N$12,F56=$P$18,G56=$Q$13),K56*$AD$13,"N/A"))))))))))))))</f>
        <v>N/A</v>
      </c>
      <c r="L57" s="137">
        <f>IF(AND(F56=$P$12,G56=$Q$12),L56*$S$12,IF(AND(F56=$P$13,G56=$Q$12),L56*$U$12,IF(AND(F56=$P$14,G56=$Q$12),L56*$W$12,IF(AND(F56=$P$15,G56=$Q$12),L56*$Y$12,IF(AND(F56=$P$16,G56=$Q$12),L56*$AA$12,IF(AND(F56=$P$17,G56=$Q$12),L56*$AC$12,IF(AND(F56=$P$18,G56=$Q$12),L56*$AE$12,IF(AND(F56=$P$12,G56=$Q$13),L56*$S$13,IF(AND(F56=$P$13,G56=$Q$13),L56*$U$13,IF(AND(F56=$P$14,G56=$Q$13),L56*$W$13,IF(AND(F56=$P$15,G56=$Q$13),L56*$Y$13,IF(AND(F56=$P$16,G56=$Q$13),L56*$AA$13,IF(AND(F56=$P$17,G56=$Q$13),L56*$AC$13,IF(AND(F56=$P$18,G56=$Q$13),L56*$AE$13,0))))))))))))))</f>
        <v>0</v>
      </c>
      <c r="M57" s="137">
        <f>IF(AND(F56=$P$12,G56=$Q$12),M56*$S$12,IF(AND(F56=$P$13,G56=$Q$12),M56*$U$12,IF(AND(F56=$P$14,G56=$Q$12),M56*$W$12,IF(AND(F56=$P$15,G56=$Q$12),M56*$Y$12,IF(AND(F56=$P$16,G56=$Q$12),M56*$AA$12,IF(AND(F56=$P$17,G56=$Q$12),M56*$AC$12,IF(AND(F56=$P$18,G56=$Q$12),M56*$AE$12,IF(AND(F56=$P$12,G56=$Q$13),M56*$S$13,IF(AND(F56=$P$13,G56=$Q$13),M56*$U$13,IF(AND(F56=$P$14,G56=$Q$13),M56*$W$13,IF(AND(F56=$P$15,G56=$Q$13),M56*$Y$13,IF(AND(F56=$P$16,G56=$Q$13),M56*$AA$13,IF(AND(F56=$P$17,G56=$Q$13),M56*$AC$13,IF(AND(F56=$P$18,G56=$Q$13),M56*$AE$13,0))))))))))))))</f>
        <v>0</v>
      </c>
      <c r="N57" s="137">
        <f>IF(AND(F56=$P$12,G56=$Q$12),N56*$S$12,IF(AND(F56=$P$13,G56=$Q$12),N56*$U$12,IF(AND(F56=$P$14,G56=$Q$12),N56*$W$12,IF(AND(F56=$P$15,G56=$Q$12),N56*$Y$12,IF(AND(F56=$P$16,G56=$Q$12),N56*$AA$12,IF(AND(F56=$P$17,G56=$Q$12),N56*$AC$12,IF(AND(F56=$P$18,G56=$Q$12),N56*$AE$12,IF(AND(F56=$P$12,G56=$Q$13),N56*$S$13,IF(AND(F56=$P$13,G56=$Q$13),N56*$U$13,IF(AND(F56=$P$14,G56=$Q$13),N56*$W$13,IF(AND(F56=$P$15,G56=$Q$13),N56*$Y$13,IF(AND(F56=$P$16,G56=$Q$13),N56*$AA$13,IF(AND(F56=$P$17,G56=$Q$13),N56*$AC$13,IF(AND(F56=$P$18,G56=$Q$13),N56*$AE$13,0))))))))))))))</f>
        <v>0</v>
      </c>
      <c r="O57" s="137" t="str">
        <f>IF(AND(C56=$N$13,F56=$P$12,G56=$Q$12),O56*$S$12,IF(AND(C56=$N$13,F56=$P$13,G56=$Q$12),O56*$U$12,IF(AND(C56=$N$13,F56=$P$14,G56=$Q$12),O56*$W$12,IF(AND(C56=$N$13,F56=$P$15,G56=$Q$12),O56*$Y$12,IF(AND(C56=$N$13,F56=$P$16,G56=$Q$12),O56*$AA$12,IF(AND(C56=$N$13,F56=$P$17,G56=$Q$12),O56*$AC$12,IF(AND(C56=$N$13,F56=$P$18,G56=$Q$12),O56*$AE$12,IF(AND(C56=$N$13,F56=$P$12,G56=$Q$13),O56*$S$13,IF(AND(C56=$N$13,F56=$P$13,G56=$Q$13),O56*$U$13,IF(AND(C56=$N$13,F56=$P$14,G56=$Q$13),O56*$W$13,IF(AND(C56=$N$13,F56=$P$15,G56=$Q$13),O56*$Y$13,IF(AND(C56=$N$13,F56=$P$16,G56=$Q$13),O56*$AA$13,IF(AND(C56=$N$13,F56=$P$17,G56=$Q$13),O56*$AC$13,IF(AND(C56=$N$13,F56=$P$18,G56=$Q$13),O56*$AE$13,"N/A"))))))))))))))</f>
        <v>N/A</v>
      </c>
      <c r="P57" s="137" t="str">
        <f>IF(AND(C56=$N$12,F56=$P$12,G56=$Q$12),P56*$S$12,IF(AND(C56=$N$12,F56=$P$13,G56=$Q$12),P56*$U$12,IF(AND(C56=$N$12,F56=$P$14,G56=$Q$12),P56*$W$12,IF(AND(C56=$N$12,F56=$P$15,G56=$Q$12),P56*$Y$12,IF(AND(C56=$N$12,F56=$P$16,G56=$Q$12),P56*$AA$12,IF(AND(C56=$N$12,F56=$P$17,G56=$Q$12),P56*$AC$12,IF(AND(C56=$N$12,F56=$P$18,G56=$Q$12),P56*$AE$12,IF(AND(C56=$N$12,F56=$P$12,G56=$Q$13),P56*$S$13,IF(AND(C56=$N$12,F56=$P$13,G56=$Q$13),P56*$U$13,IF(AND(C56=$N$12,F56=$P$14,G56=$Q$13),P56*$W$13,IF(AND(C56=$N$12,F56=$P$15,G56=$Q$13),P56*$Y$13,IF(AND(C56=$N$12,F56=$P$16,G56=$Q$13),P56*$AA$13,IF(AND(C56=$N$12,F56=$P$17,G56=$Q$13),P56*$AC$13,IF(AND(C56=$N$12,F56=$P$18,G56=$Q$13),P56*$AE$13,"N/A"))))))))))))))</f>
        <v>N/A</v>
      </c>
      <c r="Q57" s="137" t="str">
        <f>IF(AND(C56=$N$12,F56=$P$12,G56=$Q$12),Q56*$S$12,IF(AND(C56=$N$12,F56=$P$13,G56=$Q$12),Q56*$U$12,IF(AND(C56=$N$12,F56=$P$14,G56=$Q$12),Q56*$W$12,IF(AND(C56=$N$12,F56=$P$15,G56=$Q$12),Q56*$Y$12,IF(AND(C56=$N$12,F56=$P$16,G56=$Q$12),Q56*$AA$12,IF(AND(C56=$N$12,F56=$P$17,G56=$Q$12),Q56*$AC$12,IF(AND(C56=$N$12,F56=$P$18,G56=$Q$12),Q56*$AE$12,IF(AND(C56=$N$12,F56=$P$12,G56=$Q$13),Q56*$S$13,IF(AND(C56=$N$12,F56=$P$13,G56=$Q$13),Q56*$U$13,IF(AND(C56=$N$12,F56=$P$14,G56=$Q$13),Q56*$W$13,IF(AND(C56=$N$12,F56=$P$15,G56=$Q$13),Q56*$Y$13,IF(AND(C56=$N$12,F56=$P$16,G56=$Q$13),Q56*$AA$13,IF(AND(C56=$N$12,F56=$P$17,G56=$Q$13),Q56*$AC$13,IF(AND(C56=$N$12,F56=$P$18,G56=$Q$13),Q56*$AE$13,"N/A"))))))))))))))</f>
        <v>N/A</v>
      </c>
      <c r="R57" s="43"/>
    </row>
    <row r="58" spans="1:18" x14ac:dyDescent="0.25">
      <c r="A58" s="150">
        <v>14</v>
      </c>
      <c r="B58" s="158"/>
      <c r="C58" s="160"/>
      <c r="D58" s="148"/>
      <c r="E58" s="148"/>
      <c r="F58" s="148"/>
      <c r="G58" s="148"/>
      <c r="H58" s="148"/>
      <c r="I58" s="148"/>
      <c r="J58" s="44"/>
      <c r="K58" s="44"/>
      <c r="L58" s="44"/>
      <c r="M58" s="44"/>
      <c r="N58" s="44"/>
      <c r="O58" s="44"/>
      <c r="P58" s="44"/>
      <c r="Q58" s="44"/>
      <c r="R58" s="42"/>
    </row>
    <row r="59" spans="1:18" hidden="1" x14ac:dyDescent="0.25">
      <c r="A59" s="151"/>
      <c r="B59" s="159"/>
      <c r="C59" s="161"/>
      <c r="D59" s="149"/>
      <c r="E59" s="149"/>
      <c r="F59" s="149"/>
      <c r="G59" s="149"/>
      <c r="H59" s="149"/>
      <c r="I59" s="149"/>
      <c r="J59" s="137" t="str">
        <f>IF(AND(C58=$N$12,F58=$P$12,G58=$Q$12),J58*$R$12,IF(AND(C58=$N$12,F58=$P$13,G58=$Q$12),J58*$R$12,IF(AND(C58=$N$12,F58=$P$14,G58=$Q$12),J58*$T$12,IF(AND(C58=$N$12,F58=$P$15,G58=$Q$12),J58*$V$12,IF(AND(C58=$N$12,F58=$P$16,G58=$Q$12),J58*$X$12,IF(AND(C58=$N$12,F58=$P$17,G58=$Q$12),J58*$Z$12,IF(AND(C58=$N$12,F58=$P$18,G58=$Q$12),J58*$AB$12,IF(AND(C58=$N$12,F58=$P$12,G58=$Q$13),J58*#REF!,IF(AND(C58=$N$12,F58=$P$13,G58=$Q$13),J58*$R$13,IF(AND(C58=$N$12,F58=$P$14,G58=$Q$13),J58*$T$13,IF(AND(C58=$N$12,F58=$P$15,G58=$Q$13),J58*$V$13,IF(AND(C58=$N$12,F58=$P$16,G58=$Q$13),J58*$X$13,IF(AND(C58=$N$12,F58=$P$17,G58=$Q$13),J58*$Z$13,IF(AND(C58=$N$12,F58=$P$18,G58=$Q$13),J58*$AB$13,"N/A"))))))))))))))</f>
        <v>N/A</v>
      </c>
      <c r="K59" s="137" t="str">
        <f>IF(AND(C58=$N$12,F58=$P$12,G58=$Q$12),K58*$R$12,IF(AND(C58=$N$12,F58=$P$13,G58=$Q$12),K58*$T$12,IF(AND(C58=$N$12,F58=$P$14,G58=$Q$12),K58*$V$12,IF(AND(C58=$N$12,F58=$P$15,G58=$Q$12),K58*$X$12,IF(AND(C58=$N$12,F58=$P$16,G58=$Q$12),K58*$Z$12,IF(AND(C58=$N$12,F58=$P$17,G58=$Q$12),K58*$AB$12,IF(AND(C58=$N$12,F58=$P$18,G58=$Q$12),K58*$AD$12,IF(AND(C58=$N$12,F58=$P$12,G58=$Q$13),K58*$R$13,IF(AND(C58=$N$12,F58=$P$13,G58=$Q$13),K58*$T$13,IF(AND(C58=$N$12,F58=$P$14,G58=$Q$13),K58*$V$13,IF(AND(C58=$N$12,F58=$P$15,G58=$Q$13),K58*$X$13,IF(AND(C58=$N$12,F58=$P$16,G58=$Q$13),K58*$Z$13,IF(AND(C58=$N$12,F58=$P$17,G58=$Q$13),K58*$AB$13,IF(AND(C58=$N$12,F58=$P$18,G58=$Q$13),K58*$AD$13,"N/A"))))))))))))))</f>
        <v>N/A</v>
      </c>
      <c r="L59" s="137">
        <f>IF(AND(F58=$P$12,G58=$Q$12),L58*$S$12,IF(AND(F58=$P$13,G58=$Q$12),L58*$U$12,IF(AND(F58=$P$14,G58=$Q$12),L58*$W$12,IF(AND(F58=$P$15,G58=$Q$12),L58*$Y$12,IF(AND(F58=$P$16,G58=$Q$12),L58*$AA$12,IF(AND(F58=$P$17,G58=$Q$12),L58*$AC$12,IF(AND(F58=$P$18,G58=$Q$12),L58*$AE$12,IF(AND(F58=$P$12,G58=$Q$13),L58*$S$13,IF(AND(F58=$P$13,G58=$Q$13),L58*$U$13,IF(AND(F58=$P$14,G58=$Q$13),L58*$W$13,IF(AND(F58=$P$15,G58=$Q$13),L58*$Y$13,IF(AND(F58=$P$16,G58=$Q$13),L58*$AA$13,IF(AND(F58=$P$17,G58=$Q$13),L58*$AC$13,IF(AND(F58=$P$18,G58=$Q$13),L58*$AE$13,0))))))))))))))</f>
        <v>0</v>
      </c>
      <c r="M59" s="137">
        <f>IF(AND(F58=$P$12,G58=$Q$12),M58*$S$12,IF(AND(F58=$P$13,G58=$Q$12),M58*$U$12,IF(AND(F58=$P$14,G58=$Q$12),M58*$W$12,IF(AND(F58=$P$15,G58=$Q$12),M58*$Y$12,IF(AND(F58=$P$16,G58=$Q$12),M58*$AA$12,IF(AND(F58=$P$17,G58=$Q$12),M58*$AC$12,IF(AND(F58=$P$18,G58=$Q$12),M58*$AE$12,IF(AND(F58=$P$12,G58=$Q$13),M58*$S$13,IF(AND(F58=$P$13,G58=$Q$13),M58*$U$13,IF(AND(F58=$P$14,G58=$Q$13),M58*$W$13,IF(AND(F58=$P$15,G58=$Q$13),M58*$Y$13,IF(AND(F58=$P$16,G58=$Q$13),M58*$AA$13,IF(AND(F58=$P$17,G58=$Q$13),M58*$AC$13,IF(AND(F58=$P$18,G58=$Q$13),M58*$AE$13,0))))))))))))))</f>
        <v>0</v>
      </c>
      <c r="N59" s="137">
        <f>IF(AND(F58=$P$12,G58=$Q$12),N58*$S$12,IF(AND(F58=$P$13,G58=$Q$12),N58*$U$12,IF(AND(F58=$P$14,G58=$Q$12),N58*$W$12,IF(AND(F58=$P$15,G58=$Q$12),N58*$Y$12,IF(AND(F58=$P$16,G58=$Q$12),N58*$AA$12,IF(AND(F58=$P$17,G58=$Q$12),N58*$AC$12,IF(AND(F58=$P$18,G58=$Q$12),N58*$AE$12,IF(AND(F58=$P$12,G58=$Q$13),N58*$S$13,IF(AND(F58=$P$13,G58=$Q$13),N58*$U$13,IF(AND(F58=$P$14,G58=$Q$13),N58*$W$13,IF(AND(F58=$P$15,G58=$Q$13),N58*$Y$13,IF(AND(F58=$P$16,G58=$Q$13),N58*$AA$13,IF(AND(F58=$P$17,G58=$Q$13),N58*$AC$13,IF(AND(F58=$P$18,G58=$Q$13),N58*$AE$13,0))))))))))))))</f>
        <v>0</v>
      </c>
      <c r="O59" s="137" t="str">
        <f>IF(AND(C58=$N$13,F58=$P$12,G58=$Q$12),O58*$S$12,IF(AND(C58=$N$13,F58=$P$13,G58=$Q$12),O58*$U$12,IF(AND(C58=$N$13,F58=$P$14,G58=$Q$12),O58*$W$12,IF(AND(C58=$N$13,F58=$P$15,G58=$Q$12),O58*$Y$12,IF(AND(C58=$N$13,F58=$P$16,G58=$Q$12),O58*$AA$12,IF(AND(C58=$N$13,F58=$P$17,G58=$Q$12),O58*$AC$12,IF(AND(C58=$N$13,F58=$P$18,G58=$Q$12),O58*$AE$12,IF(AND(C58=$N$13,F58=$P$12,G58=$Q$13),O58*$S$13,IF(AND(C58=$N$13,F58=$P$13,G58=$Q$13),O58*$U$13,IF(AND(C58=$N$13,F58=$P$14,G58=$Q$13),O58*$W$13,IF(AND(C58=$N$13,F58=$P$15,G58=$Q$13),O58*$Y$13,IF(AND(C58=$N$13,F58=$P$16,G58=$Q$13),O58*$AA$13,IF(AND(C58=$N$13,F58=$P$17,G58=$Q$13),O58*$AC$13,IF(AND(C58=$N$13,F58=$P$18,G58=$Q$13),O58*$AE$13,"N/A"))))))))))))))</f>
        <v>N/A</v>
      </c>
      <c r="P59" s="137" t="str">
        <f>IF(AND(C58=$N$12,F58=$P$12,G58=$Q$12),P58*$S$12,IF(AND(C58=$N$12,F58=$P$13,G58=$Q$12),P58*$U$12,IF(AND(C58=$N$12,F58=$P$14,G58=$Q$12),P58*$W$12,IF(AND(C58=$N$12,F58=$P$15,G58=$Q$12),P58*$Y$12,IF(AND(C58=$N$12,F58=$P$16,G58=$Q$12),P58*$AA$12,IF(AND(C58=$N$12,F58=$P$17,G58=$Q$12),P58*$AC$12,IF(AND(C58=$N$12,F58=$P$18,G58=$Q$12),P58*$AE$12,IF(AND(C58=$N$12,F58=$P$12,G58=$Q$13),P58*$S$13,IF(AND(C58=$N$12,F58=$P$13,G58=$Q$13),P58*$U$13,IF(AND(C58=$N$12,F58=$P$14,G58=$Q$13),P58*$W$13,IF(AND(C58=$N$12,F58=$P$15,G58=$Q$13),P58*$Y$13,IF(AND(C58=$N$12,F58=$P$16,G58=$Q$13),P58*$AA$13,IF(AND(C58=$N$12,F58=$P$17,G58=$Q$13),P58*$AC$13,IF(AND(C58=$N$12,F58=$P$18,G58=$Q$13),P58*$AE$13,"N/A"))))))))))))))</f>
        <v>N/A</v>
      </c>
      <c r="Q59" s="137" t="str">
        <f>IF(AND(C58=$N$12,F58=$P$12,G58=$Q$12),Q58*$S$12,IF(AND(C58=$N$12,F58=$P$13,G58=$Q$12),Q58*$U$12,IF(AND(C58=$N$12,F58=$P$14,G58=$Q$12),Q58*$W$12,IF(AND(C58=$N$12,F58=$P$15,G58=$Q$12),Q58*$Y$12,IF(AND(C58=$N$12,F58=$P$16,G58=$Q$12),Q58*$AA$12,IF(AND(C58=$N$12,F58=$P$17,G58=$Q$12),Q58*$AC$12,IF(AND(C58=$N$12,F58=$P$18,G58=$Q$12),Q58*$AE$12,IF(AND(C58=$N$12,F58=$P$12,G58=$Q$13),Q58*$S$13,IF(AND(C58=$N$12,F58=$P$13,G58=$Q$13),Q58*$U$13,IF(AND(C58=$N$12,F58=$P$14,G58=$Q$13),Q58*$W$13,IF(AND(C58=$N$12,F58=$P$15,G58=$Q$13),Q58*$Y$13,IF(AND(C58=$N$12,F58=$P$16,G58=$Q$13),Q58*$AA$13,IF(AND(C58=$N$12,F58=$P$17,G58=$Q$13),Q58*$AC$13,IF(AND(C58=$N$12,F58=$P$18,G58=$Q$13),Q58*$AE$13,"N/A"))))))))))))))</f>
        <v>N/A</v>
      </c>
      <c r="R59" s="43"/>
    </row>
    <row r="60" spans="1:18" x14ac:dyDescent="0.25">
      <c r="A60" s="150">
        <v>15</v>
      </c>
      <c r="B60" s="158"/>
      <c r="C60" s="160"/>
      <c r="D60" s="148"/>
      <c r="E60" s="148"/>
      <c r="F60" s="148"/>
      <c r="G60" s="148"/>
      <c r="H60" s="148"/>
      <c r="I60" s="148"/>
      <c r="J60" s="44"/>
      <c r="K60" s="44"/>
      <c r="L60" s="44"/>
      <c r="M60" s="44"/>
      <c r="N60" s="44"/>
      <c r="O60" s="44"/>
      <c r="P60" s="44"/>
      <c r="Q60" s="44"/>
      <c r="R60" s="42"/>
    </row>
    <row r="61" spans="1:18" ht="14.45" hidden="1" customHeight="1" x14ac:dyDescent="0.25">
      <c r="A61" s="151"/>
      <c r="B61" s="159"/>
      <c r="C61" s="161"/>
      <c r="D61" s="149"/>
      <c r="E61" s="149"/>
      <c r="F61" s="149"/>
      <c r="G61" s="149"/>
      <c r="H61" s="149"/>
      <c r="I61" s="149"/>
      <c r="J61" s="137" t="str">
        <f>IF(AND(C60=$N$12,F60=$P$12,G60=$Q$12),J60*$R$12,IF(AND(C60=$N$12,F60=$P$13,G60=$Q$12),J60*$R$12,IF(AND(C60=$N$12,F60=$P$14,G60=$Q$12),J60*$T$12,IF(AND(C60=$N$12,F60=$P$15,G60=$Q$12),J60*$V$12,IF(AND(C60=$N$12,F60=$P$16,G60=$Q$12),J60*$X$12,IF(AND(C60=$N$12,F60=$P$17,G60=$Q$12),J60*$Z$12,IF(AND(C60=$N$12,F60=$P$18,G60=$Q$12),J60*$AB$12,IF(AND(C60=$N$12,F60=$P$12,G60=$Q$13),J60*#REF!,IF(AND(C60=$N$12,F60=$P$13,G60=$Q$13),J60*$R$13,IF(AND(C60=$N$12,F60=$P$14,G60=$Q$13),J60*$T$13,IF(AND(C60=$N$12,F60=$P$15,G60=$Q$13),J60*$V$13,IF(AND(C60=$N$12,F60=$P$16,G60=$Q$13),J60*$X$13,IF(AND(C60=$N$12,F60=$P$17,G60=$Q$13),J60*$Z$13,IF(AND(C60=$N$12,F60=$P$18,G60=$Q$13),J60*$AB$13,"N/A"))))))))))))))</f>
        <v>N/A</v>
      </c>
      <c r="K61" s="137" t="str">
        <f>IF(AND(C60=$N$12,F60=$P$12,G60=$Q$12),K60*$R$12,IF(AND(C60=$N$12,F60=$P$13,G60=$Q$12),K60*$T$12,IF(AND(C60=$N$12,F60=$P$14,G60=$Q$12),K60*$V$12,IF(AND(C60=$N$12,F60=$P$15,G60=$Q$12),K60*$X$12,IF(AND(C60=$N$12,F60=$P$16,G60=$Q$12),K60*$Z$12,IF(AND(C60=$N$12,F60=$P$17,G60=$Q$12),K60*$AB$12,IF(AND(C60=$N$12,F60=$P$18,G60=$Q$12),K60*$AD$12,IF(AND(C60=$N$12,F60=$P$12,G60=$Q$13),K60*$R$13,IF(AND(C60=$N$12,F60=$P$13,G60=$Q$13),K60*$T$13,IF(AND(C60=$N$12,F60=$P$14,G60=$Q$13),K60*$V$13,IF(AND(C60=$N$12,F60=$P$15,G60=$Q$13),K60*$X$13,IF(AND(C60=$N$12,F60=$P$16,G60=$Q$13),K60*$Z$13,IF(AND(C60=$N$12,F60=$P$17,G60=$Q$13),K60*$AB$13,IF(AND(C60=$N$12,F60=$P$18,G60=$Q$13),K60*$AD$13,"N/A"))))))))))))))</f>
        <v>N/A</v>
      </c>
      <c r="L61" s="137">
        <f>IF(AND(F60=$P$12,G60=$Q$12),L60*$S$12,IF(AND(F60=$P$13,G60=$Q$12),L60*$U$12,IF(AND(F60=$P$14,G60=$Q$12),L60*$W$12,IF(AND(F60=$P$15,G60=$Q$12),L60*$Y$12,IF(AND(F60=$P$16,G60=$Q$12),L60*$AA$12,IF(AND(F60=$P$17,G60=$Q$12),L60*$AC$12,IF(AND(F60=$P$18,G60=$Q$12),L60*$AE$12,IF(AND(F60=$P$12,G60=$Q$13),L60*$S$13,IF(AND(F60=$P$13,G60=$Q$13),L60*$U$13,IF(AND(F60=$P$14,G60=$Q$13),L60*$W$13,IF(AND(F60=$P$15,G60=$Q$13),L60*$Y$13,IF(AND(F60=$P$16,G60=$Q$13),L60*$AA$13,IF(AND(F60=$P$17,G60=$Q$13),L60*$AC$13,IF(AND(F60=$P$18,G60=$Q$13),L60*$AE$13,0))))))))))))))</f>
        <v>0</v>
      </c>
      <c r="M61" s="137">
        <f>IF(AND(F60=$P$12,G60=$Q$12),M60*$S$12,IF(AND(F60=$P$13,G60=$Q$12),M60*$U$12,IF(AND(F60=$P$14,G60=$Q$12),M60*$W$12,IF(AND(F60=$P$15,G60=$Q$12),M60*$Y$12,IF(AND(F60=$P$16,G60=$Q$12),M60*$AA$12,IF(AND(F60=$P$17,G60=$Q$12),M60*$AC$12,IF(AND(F60=$P$18,G60=$Q$12),M60*$AE$12,IF(AND(F60=$P$12,G60=$Q$13),M60*$S$13,IF(AND(F60=$P$13,G60=$Q$13),M60*$U$13,IF(AND(F60=$P$14,G60=$Q$13),M60*$W$13,IF(AND(F60=$P$15,G60=$Q$13),M60*$Y$13,IF(AND(F60=$P$16,G60=$Q$13),M60*$AA$13,IF(AND(F60=$P$17,G60=$Q$13),M60*$AC$13,IF(AND(F60=$P$18,G60=$Q$13),M60*$AE$13,0))))))))))))))</f>
        <v>0</v>
      </c>
      <c r="N61" s="137">
        <f>IF(AND(F60=$P$12,G60=$Q$12),N60*$S$12,IF(AND(F60=$P$13,G60=$Q$12),N60*$U$12,IF(AND(F60=$P$14,G60=$Q$12),N60*$W$12,IF(AND(F60=$P$15,G60=$Q$12),N60*$Y$12,IF(AND(F60=$P$16,G60=$Q$12),N60*$AA$12,IF(AND(F60=$P$17,G60=$Q$12),N60*$AC$12,IF(AND(F60=$P$18,G60=$Q$12),N60*$AE$12,IF(AND(F60=$P$12,G60=$Q$13),N60*$S$13,IF(AND(F60=$P$13,G60=$Q$13),N60*$U$13,IF(AND(F60=$P$14,G60=$Q$13),N60*$W$13,IF(AND(F60=$P$15,G60=$Q$13),N60*$Y$13,IF(AND(F60=$P$16,G60=$Q$13),N60*$AA$13,IF(AND(F60=$P$17,G60=$Q$13),N60*$AC$13,IF(AND(F60=$P$18,G60=$Q$13),N60*$AE$13,0))))))))))))))</f>
        <v>0</v>
      </c>
      <c r="O61" s="137" t="str">
        <f>IF(AND(C60=$N$13,F60=$P$12,G60=$Q$12),O60*$S$12,IF(AND(C60=$N$13,F60=$P$13,G60=$Q$12),O60*$U$12,IF(AND(C60=$N$13,F60=$P$14,G60=$Q$12),O60*$W$12,IF(AND(C60=$N$13,F60=$P$15,G60=$Q$12),O60*$Y$12,IF(AND(C60=$N$13,F60=$P$16,G60=$Q$12),O60*$AA$12,IF(AND(C60=$N$13,F60=$P$17,G60=$Q$12),O60*$AC$12,IF(AND(C60=$N$13,F60=$P$18,G60=$Q$12),O60*$AE$12,IF(AND(C60=$N$13,F60=$P$12,G60=$Q$13),O60*$S$13,IF(AND(C60=$N$13,F60=$P$13,G60=$Q$13),O60*$U$13,IF(AND(C60=$N$13,F60=$P$14,G60=$Q$13),O60*$W$13,IF(AND(C60=$N$13,F60=$P$15,G60=$Q$13),O60*$Y$13,IF(AND(C60=$N$13,F60=$P$16,G60=$Q$13),O60*$AA$13,IF(AND(C60=$N$13,F60=$P$17,G60=$Q$13),O60*$AC$13,IF(AND(C60=$N$13,F60=$P$18,G60=$Q$13),O60*$AE$13,"N/A"))))))))))))))</f>
        <v>N/A</v>
      </c>
      <c r="P61" s="137" t="str">
        <f>IF(AND(C60=$N$12,F60=$P$12,G60=$Q$12),P60*$S$12,IF(AND(C60=$N$12,F60=$P$13,G60=$Q$12),P60*$U$12,IF(AND(C60=$N$12,F60=$P$14,G60=$Q$12),P60*$W$12,IF(AND(C60=$N$12,F60=$P$15,G60=$Q$12),P60*$Y$12,IF(AND(C60=$N$12,F60=$P$16,G60=$Q$12),P60*$AA$12,IF(AND(C60=$N$12,F60=$P$17,G60=$Q$12),P60*$AC$12,IF(AND(C60=$N$12,F60=$P$18,G60=$Q$12),P60*$AE$12,IF(AND(C60=$N$12,F60=$P$12,G60=$Q$13),P60*$S$13,IF(AND(C60=$N$12,F60=$P$13,G60=$Q$13),P60*$U$13,IF(AND(C60=$N$12,F60=$P$14,G60=$Q$13),P60*$W$13,IF(AND(C60=$N$12,F60=$P$15,G60=$Q$13),P60*$Y$13,IF(AND(C60=$N$12,F60=$P$16,G60=$Q$13),P60*$AA$13,IF(AND(C60=$N$12,F60=$P$17,G60=$Q$13),P60*$AC$13,IF(AND(C60=$N$12,F60=$P$18,G60=$Q$13),P60*$AE$13,"N/A"))))))))))))))</f>
        <v>N/A</v>
      </c>
      <c r="Q61" s="137" t="str">
        <f>IF(AND(C60=$N$12,F60=$P$12,G60=$Q$12),Q60*$S$12,IF(AND(C60=$N$12,F60=$P$13,G60=$Q$12),Q60*$U$12,IF(AND(C60=$N$12,F60=$P$14,G60=$Q$12),Q60*$W$12,IF(AND(C60=$N$12,F60=$P$15,G60=$Q$12),Q60*$Y$12,IF(AND(C60=$N$12,F60=$P$16,G60=$Q$12),Q60*$AA$12,IF(AND(C60=$N$12,F60=$P$17,G60=$Q$12),Q60*$AC$12,IF(AND(C60=$N$12,F60=$P$18,G60=$Q$12),Q60*$AE$12,IF(AND(C60=$N$12,F60=$P$12,G60=$Q$13),Q60*$S$13,IF(AND(C60=$N$12,F60=$P$13,G60=$Q$13),Q60*$U$13,IF(AND(C60=$N$12,F60=$P$14,G60=$Q$13),Q60*$W$13,IF(AND(C60=$N$12,F60=$P$15,G60=$Q$13),Q60*$Y$13,IF(AND(C60=$N$12,F60=$P$16,G60=$Q$13),Q60*$AA$13,IF(AND(C60=$N$12,F60=$P$17,G60=$Q$13),Q60*$AC$13,IF(AND(C60=$N$12,F60=$P$18,G60=$Q$13),Q60*$AE$13,"N/A"))))))))))))))</f>
        <v>N/A</v>
      </c>
      <c r="R61" s="43"/>
    </row>
    <row r="62" spans="1:18" x14ac:dyDescent="0.25">
      <c r="A62" s="38"/>
      <c r="B62" s="38"/>
      <c r="C62" s="38"/>
      <c r="D62" s="38"/>
      <c r="E62" s="38"/>
      <c r="F62" s="38"/>
      <c r="G62" s="38"/>
      <c r="H62" s="38"/>
      <c r="I62" s="38"/>
      <c r="J62" s="38"/>
      <c r="K62" s="38"/>
      <c r="L62" s="38"/>
      <c r="M62" s="38"/>
      <c r="N62" s="38"/>
      <c r="O62" s="38"/>
      <c r="P62" s="38"/>
      <c r="Q62" s="38"/>
    </row>
    <row r="67" hidden="1" x14ac:dyDescent="0.25"/>
  </sheetData>
  <mergeCells count="149">
    <mergeCell ref="T9:U9"/>
    <mergeCell ref="V9:W9"/>
    <mergeCell ref="X9:Y9"/>
    <mergeCell ref="Z9:AA9"/>
    <mergeCell ref="AB9:AC9"/>
    <mergeCell ref="AD9:AE9"/>
    <mergeCell ref="A32:A33"/>
    <mergeCell ref="B32:B33"/>
    <mergeCell ref="C32:C33"/>
    <mergeCell ref="F32:F33"/>
    <mergeCell ref="G32:G33"/>
    <mergeCell ref="I32:I33"/>
    <mergeCell ref="H32:H33"/>
    <mergeCell ref="I30:I31"/>
    <mergeCell ref="H30:H31"/>
    <mergeCell ref="G30:G31"/>
    <mergeCell ref="F30:F31"/>
    <mergeCell ref="C30:C31"/>
    <mergeCell ref="B30:B31"/>
    <mergeCell ref="R9:S9"/>
    <mergeCell ref="D32:D33"/>
    <mergeCell ref="D30:D31"/>
    <mergeCell ref="E32:E33"/>
    <mergeCell ref="I36:I37"/>
    <mergeCell ref="A34:A35"/>
    <mergeCell ref="B34:B35"/>
    <mergeCell ref="C34:C35"/>
    <mergeCell ref="F34:F35"/>
    <mergeCell ref="G34:G35"/>
    <mergeCell ref="I34:I35"/>
    <mergeCell ref="A36:A37"/>
    <mergeCell ref="B36:B37"/>
    <mergeCell ref="C36:C37"/>
    <mergeCell ref="F36:F37"/>
    <mergeCell ref="G36:G37"/>
    <mergeCell ref="H34:H35"/>
    <mergeCell ref="H36:H37"/>
    <mergeCell ref="D34:D35"/>
    <mergeCell ref="D36:D37"/>
    <mergeCell ref="E34:E35"/>
    <mergeCell ref="E36:E37"/>
    <mergeCell ref="I40:I41"/>
    <mergeCell ref="A38:A39"/>
    <mergeCell ref="B38:B39"/>
    <mergeCell ref="C38:C39"/>
    <mergeCell ref="F38:F39"/>
    <mergeCell ref="G38:G39"/>
    <mergeCell ref="I38:I39"/>
    <mergeCell ref="A40:A41"/>
    <mergeCell ref="B40:B41"/>
    <mergeCell ref="C40:C41"/>
    <mergeCell ref="F40:F41"/>
    <mergeCell ref="G40:G41"/>
    <mergeCell ref="H38:H39"/>
    <mergeCell ref="H40:H41"/>
    <mergeCell ref="D38:D39"/>
    <mergeCell ref="D40:D41"/>
    <mergeCell ref="E38:E39"/>
    <mergeCell ref="E40:E41"/>
    <mergeCell ref="I44:I45"/>
    <mergeCell ref="A42:A43"/>
    <mergeCell ref="B42:B43"/>
    <mergeCell ref="C42:C43"/>
    <mergeCell ref="F42:F43"/>
    <mergeCell ref="G42:G43"/>
    <mergeCell ref="I42:I43"/>
    <mergeCell ref="A44:A45"/>
    <mergeCell ref="B44:B45"/>
    <mergeCell ref="C44:C45"/>
    <mergeCell ref="F44:F45"/>
    <mergeCell ref="G44:G45"/>
    <mergeCell ref="H42:H43"/>
    <mergeCell ref="H44:H45"/>
    <mergeCell ref="D42:D43"/>
    <mergeCell ref="D44:D45"/>
    <mergeCell ref="E42:E43"/>
    <mergeCell ref="E44:E45"/>
    <mergeCell ref="I48:I49"/>
    <mergeCell ref="A46:A47"/>
    <mergeCell ref="B46:B47"/>
    <mergeCell ref="C46:C47"/>
    <mergeCell ref="F46:F47"/>
    <mergeCell ref="G46:G47"/>
    <mergeCell ref="I46:I47"/>
    <mergeCell ref="A48:A49"/>
    <mergeCell ref="B48:B49"/>
    <mergeCell ref="C48:C49"/>
    <mergeCell ref="F48:F49"/>
    <mergeCell ref="G48:G49"/>
    <mergeCell ref="H46:H47"/>
    <mergeCell ref="H48:H49"/>
    <mergeCell ref="D46:D47"/>
    <mergeCell ref="D48:D49"/>
    <mergeCell ref="E46:E47"/>
    <mergeCell ref="E48:E49"/>
    <mergeCell ref="A50:A51"/>
    <mergeCell ref="B50:B51"/>
    <mergeCell ref="C50:C51"/>
    <mergeCell ref="F50:F51"/>
    <mergeCell ref="G50:G51"/>
    <mergeCell ref="I50:I51"/>
    <mergeCell ref="A52:A53"/>
    <mergeCell ref="B52:B53"/>
    <mergeCell ref="C52:C53"/>
    <mergeCell ref="F52:F53"/>
    <mergeCell ref="G52:G53"/>
    <mergeCell ref="H50:H51"/>
    <mergeCell ref="H52:H53"/>
    <mergeCell ref="D50:D51"/>
    <mergeCell ref="D52:D53"/>
    <mergeCell ref="E50:E51"/>
    <mergeCell ref="E52:E53"/>
    <mergeCell ref="I54:I55"/>
    <mergeCell ref="A56:A57"/>
    <mergeCell ref="B56:B57"/>
    <mergeCell ref="C56:C57"/>
    <mergeCell ref="F56:F57"/>
    <mergeCell ref="G56:G57"/>
    <mergeCell ref="H54:H55"/>
    <mergeCell ref="H56:H57"/>
    <mergeCell ref="I52:I53"/>
    <mergeCell ref="I56:I57"/>
    <mergeCell ref="A54:A55"/>
    <mergeCell ref="B54:B55"/>
    <mergeCell ref="C54:C55"/>
    <mergeCell ref="F54:F55"/>
    <mergeCell ref="G54:G55"/>
    <mergeCell ref="D54:D55"/>
    <mergeCell ref="D56:D57"/>
    <mergeCell ref="E54:E55"/>
    <mergeCell ref="E56:E57"/>
    <mergeCell ref="I60:I61"/>
    <mergeCell ref="A58:A59"/>
    <mergeCell ref="B58:B59"/>
    <mergeCell ref="C58:C59"/>
    <mergeCell ref="F58:F59"/>
    <mergeCell ref="G58:G59"/>
    <mergeCell ref="I58:I59"/>
    <mergeCell ref="A60:A61"/>
    <mergeCell ref="B60:B61"/>
    <mergeCell ref="C60:C61"/>
    <mergeCell ref="F60:F61"/>
    <mergeCell ref="G60:G61"/>
    <mergeCell ref="H58:H59"/>
    <mergeCell ref="H60:H61"/>
    <mergeCell ref="D58:D59"/>
    <mergeCell ref="D60:D61"/>
    <mergeCell ref="E58:E59"/>
    <mergeCell ref="E60:E61"/>
  </mergeCells>
  <dataValidations count="6">
    <dataValidation type="list" allowBlank="1" showInputMessage="1" showErrorMessage="1" sqref="B32 B34:B60">
      <formula1>$B$12:$B$14</formula1>
    </dataValidation>
    <dataValidation type="list" allowBlank="1" showInputMessage="1" showErrorMessage="1" sqref="G30:G61">
      <formula1>$Q$12:$Q$13</formula1>
    </dataValidation>
    <dataValidation type="list" allowBlank="1" showInputMessage="1" showErrorMessage="1" sqref="F30:F61">
      <formula1>$P$12:$P$18</formula1>
    </dataValidation>
    <dataValidation type="list" allowBlank="1" showInputMessage="1" showErrorMessage="1" sqref="C30 C32:C61">
      <formula1>$N$12:$N$13</formula1>
    </dataValidation>
    <dataValidation type="list" allowBlank="1" showInputMessage="1" showErrorMessage="1" sqref="H30:H32 H60 H56 H54 H52 H50 H48 H46 H44 H42 H40 H38 H36 H58 H34">
      <formula1>$O$12:$O$13</formula1>
    </dataValidation>
    <dataValidation type="list" allowBlank="1" showInputMessage="1" showErrorMessage="1" sqref="D30:D61 E31">
      <formula1>$M$12:$M$14</formula1>
    </dataValidation>
  </dataValidations>
  <pageMargins left="0.25" right="0.25" top="0.75" bottom="0.75" header="0.3" footer="0.3"/>
  <pageSetup scale="61" fitToHeight="0" orientation="landscape" r:id="rId1"/>
  <customProperties>
    <customPr name="OrphanNamesChecked" r:id="rId2"/>
  </customPropertie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L36"/>
  <sheetViews>
    <sheetView zoomScale="85" zoomScaleNormal="85" workbookViewId="0">
      <selection activeCell="E38" sqref="E38"/>
    </sheetView>
  </sheetViews>
  <sheetFormatPr baseColWidth="10" defaultColWidth="9.140625" defaultRowHeight="15" x14ac:dyDescent="0.25"/>
  <cols>
    <col min="1" max="1" width="25.85546875" customWidth="1"/>
    <col min="2" max="2" width="23.42578125" bestFit="1" customWidth="1"/>
    <col min="3" max="3" width="17.140625" customWidth="1"/>
    <col min="4" max="4" width="14.140625" customWidth="1"/>
    <col min="5" max="5" width="14.42578125" customWidth="1"/>
    <col min="6" max="6" width="13.140625" bestFit="1" customWidth="1"/>
    <col min="7" max="7" width="14" customWidth="1"/>
    <col min="10" max="10" width="12" bestFit="1" customWidth="1"/>
    <col min="11" max="11" width="23.42578125" bestFit="1" customWidth="1"/>
    <col min="12" max="12" width="14.7109375" bestFit="1" customWidth="1"/>
  </cols>
  <sheetData>
    <row r="2" spans="1:12" s="7" customFormat="1" ht="15.75" x14ac:dyDescent="0.25">
      <c r="C2" s="46" t="s">
        <v>36</v>
      </c>
      <c r="D2" s="181">
        <v>8938</v>
      </c>
      <c r="E2" s="181"/>
      <c r="F2" s="181"/>
      <c r="G2" s="181"/>
      <c r="J2" s="47"/>
      <c r="K2" s="48" t="s">
        <v>37</v>
      </c>
      <c r="L2" s="48" t="s">
        <v>38</v>
      </c>
    </row>
    <row r="3" spans="1:12" s="7" customFormat="1" x14ac:dyDescent="0.25">
      <c r="D3" s="182" t="s">
        <v>39</v>
      </c>
      <c r="E3" s="182"/>
      <c r="F3" s="182" t="s">
        <v>40</v>
      </c>
      <c r="G3" s="182"/>
      <c r="K3" s="7" t="s">
        <v>41</v>
      </c>
      <c r="L3" s="7" t="s">
        <v>39</v>
      </c>
    </row>
    <row r="4" spans="1:12" s="7" customFormat="1" x14ac:dyDescent="0.25">
      <c r="C4" s="8" t="s">
        <v>42</v>
      </c>
      <c r="D4" s="8" t="s">
        <v>42</v>
      </c>
      <c r="E4" s="8" t="s">
        <v>43</v>
      </c>
      <c r="F4" s="8" t="s">
        <v>42</v>
      </c>
      <c r="G4" s="8" t="s">
        <v>43</v>
      </c>
      <c r="K4" s="7" t="s">
        <v>44</v>
      </c>
      <c r="L4" s="7" t="s">
        <v>45</v>
      </c>
    </row>
    <row r="5" spans="1:12" s="7" customFormat="1" x14ac:dyDescent="0.25">
      <c r="B5" s="7" t="s">
        <v>46</v>
      </c>
      <c r="C5" s="49">
        <v>10000</v>
      </c>
      <c r="D5" s="49">
        <v>75000</v>
      </c>
      <c r="E5" s="49">
        <v>50000</v>
      </c>
      <c r="F5" s="49">
        <v>300000</v>
      </c>
      <c r="G5" s="49">
        <v>200000</v>
      </c>
      <c r="K5" s="7" t="s">
        <v>47</v>
      </c>
    </row>
    <row r="6" spans="1:12" s="7" customFormat="1" x14ac:dyDescent="0.25">
      <c r="B6" s="7" t="s">
        <v>47</v>
      </c>
      <c r="C6" s="49">
        <v>10000</v>
      </c>
      <c r="D6" s="49">
        <v>150000</v>
      </c>
      <c r="E6" s="49">
        <v>100000</v>
      </c>
      <c r="F6" s="49">
        <v>600000</v>
      </c>
      <c r="G6" s="49">
        <v>400000</v>
      </c>
      <c r="K6" s="7" t="s">
        <v>48</v>
      </c>
    </row>
    <row r="7" spans="1:12" s="7" customFormat="1" x14ac:dyDescent="0.25">
      <c r="B7" s="7" t="s">
        <v>44</v>
      </c>
      <c r="C7" s="49">
        <v>10000</v>
      </c>
      <c r="D7" s="49">
        <v>75000</v>
      </c>
      <c r="E7" s="49">
        <v>50000</v>
      </c>
      <c r="F7" s="49">
        <v>300000</v>
      </c>
      <c r="G7" s="49">
        <v>200000</v>
      </c>
      <c r="H7" s="49"/>
      <c r="K7" s="7" t="s">
        <v>49</v>
      </c>
    </row>
    <row r="10" spans="1:12" ht="21.75" customHeight="1" x14ac:dyDescent="0.3">
      <c r="A10" s="180" t="s">
        <v>50</v>
      </c>
      <c r="B10" s="180"/>
    </row>
    <row r="11" spans="1:12" ht="36" customHeight="1" x14ac:dyDescent="0.25">
      <c r="A11" s="50" t="s">
        <v>51</v>
      </c>
      <c r="B11" s="2"/>
    </row>
    <row r="12" spans="1:12" ht="27" customHeight="1" x14ac:dyDescent="0.25">
      <c r="A12" s="50" t="s">
        <v>52</v>
      </c>
      <c r="B12" s="51"/>
    </row>
    <row r="13" spans="1:12" ht="9.75" customHeight="1" x14ac:dyDescent="0.25">
      <c r="A13" s="50"/>
      <c r="B13" s="52"/>
    </row>
    <row r="14" spans="1:12" x14ac:dyDescent="0.25">
      <c r="A14" s="53" t="s">
        <v>53</v>
      </c>
      <c r="B14" s="54" t="str">
        <f>(IF(AND(B11=K3,B12=L3,FBAR!N107&gt;'Filing threshold'!D5),"Must file Form 8938",IF(AND(B11=K3,B12=L3,FBAR!O107&gt;'Filing threshold'!E5),"Must file Form 8938",IF(AND(B11=K5,B12=L3,FBAR!N107&gt;'Filing threshold'!D6),"Must file Form 8938",IF(AND('Filing threshold'!B11='Filing threshold'!K5,B12=L3,FBAR!O107&gt;'Filing threshold'!E6),"Must file Form 8938",IF(AND(B11=K4,B12=L3,FBAR!N107&gt;'Filing threshold'!D7),"Must file Form 8938",IF(AND('Filing threshold'!B11='Filing threshold'!K4,B12=L3,FBAR!O107&gt;'Filing threshold'!E7),"Must file Form 8938",IF(AND(B11=K6,'Filing threshold'!B12='Filing threshold'!L3,FBAR!N107&gt;'Filing threshold'!D5),"Must file Form 8938",IF(AND('Filing threshold'!B11='Filing threshold'!K6,'Filing threshold'!B12='Filing threshold'!L3,FBAR!O107&gt;'Filing threshold'!E5),"Must file Form 8938",IF(AND('Filing threshold'!B11='Filing threshold'!K7,'Filing threshold'!B12='Filing threshold'!L3,FBAR!N107&gt;'Filing threshold'!D5),"Must file Form 8938",IF(AND('Filing threshold'!B11='Filing threshold'!K7,'Filing threshold'!B12='Filing threshold'!L3,FBAR!O107&gt;'Filing threshold'!E5),"Must file Form 8938",IF(AND(B11=K3,B12=L4,FBAR!N107&gt;'Filing threshold'!F5),"Must file Form 8938",IF(AND('Filing threshold'!B11='Filing threshold'!K3,'Filing threshold'!B12='Filing threshold'!L4,FBAR!O107&gt;'Filing threshold'!G5),"Must file Form 8938",IF(AND(B11=K5,B12=L4,FBAR!N107&gt;'Filing threshold'!F6),"Must file Form 8938",IF(AND('Filing threshold'!B11='Filing threshold'!K5,'Filing threshold'!B12='Filing threshold'!L4,FBAR!O107&gt;'Filing threshold'!G6),"Must file Form 8938",IF(AND(B11=K4,B12=L4,FBAR!N107&gt;'Filing threshold'!F7),"Must file Form 8938",IF(AND('Filing threshold'!B11='Filing threshold'!K4,'Filing threshold'!B12='Filing threshold'!L4,FBAR!O107&gt;'Filing threshold'!G7),"Must file Form 8938",IF(AND(B11=K6,B12=L4,FBAR!N107&gt;'Filing threshold'!F5),"Must file Form 8938",IF(AND('Filing threshold'!B11='Filing threshold'!K6,'Filing threshold'!B12='Filing threshold'!L4,FBAR!O107&gt;'Filing threshold'!G5),"Must file Form 8938",IF(AND(B11=K7,B12=L4,FBAR!N107&gt;'Filing threshold'!F5),"Must file Form 8938",IF(AND('Filing threshold'!B11='Filing threshold'!K7,'Filing threshold'!B12='Filing threshold'!L4,FBAR!O107&gt;'Filing threshold'!G5),"Must file Form 8938","Do not file Form 8938")))))))))))))))))))))</f>
        <v>Do not file Form 8938</v>
      </c>
    </row>
    <row r="16" spans="1:12" ht="18.75" x14ac:dyDescent="0.3">
      <c r="A16" s="180" t="s">
        <v>54</v>
      </c>
      <c r="B16" s="180"/>
    </row>
    <row r="17" spans="1:4" x14ac:dyDescent="0.25">
      <c r="A17" s="53" t="s">
        <v>53</v>
      </c>
      <c r="B17" s="54" t="str">
        <f>+IF(FBAR!M107&gt;'Filing threshold'!C5,"Must file FBAR","Do not file FBAR")</f>
        <v>Do not file FBAR</v>
      </c>
    </row>
    <row r="19" spans="1:4" x14ac:dyDescent="0.25">
      <c r="B19" s="55"/>
    </row>
    <row r="20" spans="1:4" ht="18.75" x14ac:dyDescent="0.3">
      <c r="A20" s="180" t="s">
        <v>140</v>
      </c>
      <c r="B20" s="180"/>
      <c r="C20" s="180"/>
      <c r="D20" s="180"/>
    </row>
    <row r="21" spans="1:4" ht="30" x14ac:dyDescent="0.25">
      <c r="B21" s="142" t="s">
        <v>141</v>
      </c>
      <c r="C21" s="142" t="s">
        <v>139</v>
      </c>
    </row>
    <row r="22" spans="1:4" x14ac:dyDescent="0.25">
      <c r="A22" s="139">
        <v>2021</v>
      </c>
      <c r="B22" s="140">
        <f>SUMPRODUCT((FBAR!$D$45:$D$104=A22)*(FBAR!$N$46:N$105))</f>
        <v>0</v>
      </c>
      <c r="C22" s="140">
        <f>SUMPRODUCT((FBAR!$D$45:$D$104=A22)*(FBAR!$O$46:$O$105))</f>
        <v>0</v>
      </c>
      <c r="D22" s="54" t="str">
        <f>(IF(AND(B11='Filing threshold'!K3,B12=L3,B22&gt;'Filing threshold'!D5),"Must file Form 8938",IF(AND(B11=K3,B12=L3,C22&gt;'Filing threshold'!E5),"Must file Form 8938",IF(AND(B11=K5,B12=L3,B22&gt;'Filing threshold'!D6),"Must file Form 8938",IF(AND('Filing threshold'!B11='Filing threshold'!K5,B12=L3,C22&gt;'Filing threshold'!E6),"Must file Form 8938",IF(AND(B11=K4,B12=L3,B22&gt;'Filing threshold'!D7),"Must file Form 8938",IF(AND('Filing threshold'!B11='Filing threshold'!K4,B12=L3,C22&gt;'Filing threshold'!E7),"Must file Form 8938",IF(AND(B11=K6,'Filing threshold'!B12='Filing threshold'!L3,B22&gt;'Filing threshold'!D5),"Must file Form 8938",IF(AND('Filing threshold'!B11='Filing threshold'!K6,'Filing threshold'!B12='Filing threshold'!L3,C22&gt;'Filing threshold'!E5),"Must file Form 8938",IF(AND('Filing threshold'!B11='Filing threshold'!K7,'Filing threshold'!B12='Filing threshold'!L3,B22&gt;'Filing threshold'!D5),"Must file Form 8938",IF(AND('Filing threshold'!B11='Filing threshold'!K7,'Filing threshold'!B12='Filing threshold'!L3,C22&gt;'Filing threshold'!E5),"Must file Form 8938",IF(AND(B11=K3,B12=L4,B22&gt;'Filing threshold'!F5),"Must file Form 8938",IF(AND('Filing threshold'!B11='Filing threshold'!K3,'Filing threshold'!B12='Filing threshold'!L4,C22&gt;'Filing threshold'!G5),"Must file Form 8938",IF(AND(B11=K5,B12=L4,B22&gt;'Filing threshold'!F6),"Must file Form 8938",IF(AND('Filing threshold'!B11='Filing threshold'!K5,'Filing threshold'!B12='Filing threshold'!L4,C22&gt;'Filing threshold'!G6),"Must file Form 8938",IF(AND(B11=K4,B12=L4,B22&gt;'Filing threshold'!F7),"Must file Form 8938",IF(AND('Filing threshold'!B11='Filing threshold'!K4,'Filing threshold'!B12='Filing threshold'!L4,C22&gt;'Filing threshold'!G7),"Must file Form 8938",IF(AND(B11=K6,B12=L4,B22&gt;'Filing threshold'!F5),"Must file Form 8938",IF(AND('Filing threshold'!B11='Filing threshold'!K6,'Filing threshold'!B12='Filing threshold'!L4,C22&gt;'Filing threshold'!G5),"Must file Form 8938",IF(AND(B11=K7,B12=L4,B22&gt;'Filing threshold'!F5),"Must file Form 8938",IF(AND('Filing threshold'!B11='Filing threshold'!K7,'Filing threshold'!B12='Filing threshold'!L4,C22&gt;'Filing threshold'!G5),"Must file Form 8938","Do not file Form 8938")))))))))))))))))))))</f>
        <v>Do not file Form 8938</v>
      </c>
    </row>
    <row r="23" spans="1:4" x14ac:dyDescent="0.25">
      <c r="A23" s="139">
        <v>2022</v>
      </c>
      <c r="B23" s="140">
        <f>SUMPRODUCT((FBAR!$D$45:$D$104=A23)*(FBAR!$N$46:N$105))</f>
        <v>0</v>
      </c>
      <c r="C23" s="140">
        <f>SUMPRODUCT((FBAR!$D$45:$D$104=A23)*(FBAR!$O$46:$O$105))</f>
        <v>0</v>
      </c>
      <c r="D23" s="54" t="str">
        <f>(IF(AND(B11='Filing threshold'!K3,B12=L3,B23&gt;'Filing threshold'!D5),"Must file Form 8938",IF(AND(B11=K3,B12=L3,C23&gt;'Filing threshold'!E5),"Must file Form 8938",IF(AND(B11=K5,B12=L3,B23&gt;'Filing threshold'!D6),"Must file Form 8938",IF(AND('Filing threshold'!B11='Filing threshold'!K5,B12=L3,C23&gt;'Filing threshold'!E6),"Must file Form 8938",IF(AND(B11=K4,B12=L3,B23&gt;'Filing threshold'!D7),"Must file Form 8938",IF(AND('Filing threshold'!B11='Filing threshold'!K4,B12=L3,C23&gt;'Filing threshold'!E7),"Must file Form 8938",IF(AND(B11=K6,'Filing threshold'!B12='Filing threshold'!L3,B23&gt;'Filing threshold'!D5),"Must file Form 8938",IF(AND('Filing threshold'!B11='Filing threshold'!K6,'Filing threshold'!B12='Filing threshold'!L3,C23&gt;'Filing threshold'!E5),"Must file Form 8938",IF(AND('Filing threshold'!B11='Filing threshold'!K7,'Filing threshold'!B12='Filing threshold'!L3,B23&gt;'Filing threshold'!D5),"Must file Form 8938",IF(AND('Filing threshold'!B11='Filing threshold'!K7,'Filing threshold'!B12='Filing threshold'!L3,C23&gt;'Filing threshold'!E5),"Must file Form 8938",IF(AND(B11=K3,B12=L4,B23&gt;'Filing threshold'!F5),"Must file Form 8938",IF(AND('Filing threshold'!B11='Filing threshold'!K3,'Filing threshold'!B12='Filing threshold'!L4,C23&gt;'Filing threshold'!G5),"Must file Form 8938",IF(AND(B11=K5,B12=L4,B23&gt;'Filing threshold'!F6),"Must file Form 8938",IF(AND('Filing threshold'!B11='Filing threshold'!K5,'Filing threshold'!B12='Filing threshold'!L4,C23&gt;'Filing threshold'!G6),"Must file Form 8938",IF(AND(B11=K4,B12=L4,B23&gt;'Filing threshold'!F7),"Must file Form 8938",IF(AND('Filing threshold'!B11='Filing threshold'!K4,'Filing threshold'!B12='Filing threshold'!L4,C23&gt;'Filing threshold'!G7),"Must file Form 8938",IF(AND(B11=K6,B12=L4,B23&gt;'Filing threshold'!F5),"Must file Form 8938",IF(AND('Filing threshold'!B11='Filing threshold'!K6,'Filing threshold'!B12='Filing threshold'!L4,C23&gt;'Filing threshold'!G5),"Must file Form 8938",IF(AND(B11=K7,B12=L4,B23&gt;'Filing threshold'!F5),"Must file Form 8938",IF(AND('Filing threshold'!B11='Filing threshold'!K7,'Filing threshold'!B12='Filing threshold'!L4,C23&gt;'Filing threshold'!G5),"Must file Form 8938","Do not file Form 8938")))))))))))))))))))))</f>
        <v>Do not file Form 8938</v>
      </c>
    </row>
    <row r="24" spans="1:4" x14ac:dyDescent="0.25">
      <c r="A24" s="139">
        <v>2023</v>
      </c>
      <c r="B24" s="140">
        <f>SUMPRODUCT((FBAR!$D$45:$D$104=A24)*(FBAR!$N$46:N$105))</f>
        <v>0</v>
      </c>
      <c r="C24" s="140">
        <f>SUMPRODUCT((FBAR!$D$45:$D$104=A24)*(FBAR!$O$46:$O$105))</f>
        <v>0</v>
      </c>
      <c r="D24" s="54" t="str">
        <f>(IF(AND(B11='Filing threshold'!K3,B12=L3,B24&gt;'Filing threshold'!D5),"Must file Form 8938",IF(AND(B11=K3,B12=L3,C24&gt;'Filing threshold'!E5),"Must file Form 8938",IF(AND(B11=K5,B12=L3,B24&gt;'Filing threshold'!D6),"Must file Form 8938",IF(AND('Filing threshold'!B11='Filing threshold'!K5,B12=L3,C24&gt;'Filing threshold'!E6),"Must file Form 8938",IF(AND(B11=K4,B12=L3,B24&gt;'Filing threshold'!D7),"Must file Form 8938",IF(AND('Filing threshold'!B11='Filing threshold'!K4,B12=L3,C24&gt;'Filing threshold'!E7),"Must file Form 8938",IF(AND(B11=K6,'Filing threshold'!B12='Filing threshold'!L3,B24&gt;'Filing threshold'!D5),"Must file Form 8938",IF(AND('Filing threshold'!B11='Filing threshold'!K6,'Filing threshold'!B12='Filing threshold'!L3,C24&gt;'Filing threshold'!E5),"Must file Form 8938",IF(AND('Filing threshold'!B11='Filing threshold'!K7,'Filing threshold'!B12='Filing threshold'!L3,B24&gt;'Filing threshold'!D5),"Must file Form 8938",IF(AND('Filing threshold'!B11='Filing threshold'!K7,'Filing threshold'!B12='Filing threshold'!L3,C24&gt;'Filing threshold'!E5),"Must file Form 8938",IF(AND(B11=K3,B12=L4,B24&gt;'Filing threshold'!F5),"Must file Form 8938",IF(AND('Filing threshold'!B11='Filing threshold'!K3,'Filing threshold'!B12='Filing threshold'!L4,C24&gt;'Filing threshold'!G5),"Must file Form 8938",IF(AND(B11=K5,B12=L4,B24&gt;'Filing threshold'!F6),"Must file Form 8938",IF(AND('Filing threshold'!B11='Filing threshold'!K5,'Filing threshold'!B12='Filing threshold'!L4,C24&gt;'Filing threshold'!G6),"Must file Form 8938",IF(AND(B11=K4,B12=L4,B24&gt;'Filing threshold'!F7),"Must file Form 8938",IF(AND('Filing threshold'!B11='Filing threshold'!K4,'Filing threshold'!B12='Filing threshold'!L4,C24&gt;'Filing threshold'!G7),"Must file Form 8938",IF(AND(B11=K6,B12=L4,B24&gt;'Filing threshold'!F5),"Must file Form 8938",IF(AND('Filing threshold'!B11='Filing threshold'!K6,'Filing threshold'!B12='Filing threshold'!L4,C24&gt;'Filing threshold'!G5),"Must file Form 8938",IF(AND(B11=K7,B12=L4,B24&gt;'Filing threshold'!F5),"Must file Form 8938",IF(AND('Filing threshold'!B11='Filing threshold'!K7,'Filing threshold'!B12='Filing threshold'!L4,C24&gt;'Filing threshold'!G5),"Must file Form 8938","Do not file Form 8938")))))))))))))))))))))</f>
        <v>Do not file Form 8938</v>
      </c>
    </row>
    <row r="25" spans="1:4" x14ac:dyDescent="0.25">
      <c r="A25" s="139">
        <v>2024</v>
      </c>
      <c r="B25" s="140">
        <f>SUMPRODUCT((FBAR!$D$45:$D$104=A25)*(FBAR!$N$46:N$105))</f>
        <v>0</v>
      </c>
      <c r="C25" s="140">
        <f>SUMPRODUCT((FBAR!$D$45:$D$104=A25)*(FBAR!$O$46:$O$105))</f>
        <v>0</v>
      </c>
      <c r="D25" s="54" t="str">
        <f>(IF(AND(B11='Filing threshold'!K3,B12=L3,B25&gt;'Filing threshold'!D5),"Must file Form 8938",IF(AND(B11=K3,B12=L3,C25&gt;'Filing threshold'!E5),"Must file Form 8938",IF(AND(B11=K5,B12=L3,B25&gt;'Filing threshold'!D6),"Must file Form 8938",IF(AND('Filing threshold'!B11='Filing threshold'!K5,B12=L3,C25&gt;'Filing threshold'!E6),"Must file Form 8938",IF(AND(B11=K4,B12=L3,B25&gt;'Filing threshold'!D7),"Must file Form 8938",IF(AND('Filing threshold'!B11='Filing threshold'!K4,B12=L3,C25&gt;'Filing threshold'!E7),"Must file Form 8938",IF(AND(B11=K6,'Filing threshold'!B12='Filing threshold'!L3,B25&gt;'Filing threshold'!D5),"Must file Form 8938",IF(AND('Filing threshold'!B11='Filing threshold'!K6,'Filing threshold'!B12='Filing threshold'!L3,C25&gt;'Filing threshold'!E5),"Must file Form 8938",IF(AND('Filing threshold'!B11='Filing threshold'!K7,'Filing threshold'!B12='Filing threshold'!L3,B25&gt;'Filing threshold'!D5),"Must file Form 8938",IF(AND('Filing threshold'!B11='Filing threshold'!K7,'Filing threshold'!B12='Filing threshold'!L3,C25&gt;'Filing threshold'!E5),"Must file Form 8938",IF(AND(B11=K3,B12=L4,B25&gt;'Filing threshold'!F5),"Must file Form 8938",IF(AND('Filing threshold'!B11='Filing threshold'!K3,'Filing threshold'!B12='Filing threshold'!L4,C25&gt;'Filing threshold'!G5),"Must file Form 8938",IF(AND(B11=K5,B12=L4,B25&gt;'Filing threshold'!F6),"Must file Form 8938",IF(AND('Filing threshold'!B11='Filing threshold'!K5,'Filing threshold'!B12='Filing threshold'!L4,C25&gt;'Filing threshold'!G6),"Must file Form 8938",IF(AND(B11=K4,B12=L4,B25&gt;'Filing threshold'!F7),"Must file Form 8938",IF(AND('Filing threshold'!B11='Filing threshold'!K4,'Filing threshold'!B12='Filing threshold'!L4,C25&gt;'Filing threshold'!G7),"Must file Form 8938",IF(AND(B11=K6,B12=L4,B25&gt;'Filing threshold'!F5),"Must file Form 8938",IF(AND('Filing threshold'!B11='Filing threshold'!K6,'Filing threshold'!B12='Filing threshold'!L4,C25&gt;'Filing threshold'!G5),"Must file Form 8938",IF(AND(B11=K7,B12=L4,B25&gt;'Filing threshold'!F5),"Must file Form 8938",IF(AND('Filing threshold'!B11='Filing threshold'!K7,'Filing threshold'!B12='Filing threshold'!L4,C25&gt;'Filing threshold'!G5),"Must file Form 8938","Do not file Form 8938")))))))))))))))))))))</f>
        <v>Do not file Form 8938</v>
      </c>
    </row>
    <row r="26" spans="1:4" x14ac:dyDescent="0.25">
      <c r="A26" s="139"/>
      <c r="B26" s="145"/>
      <c r="C26" s="145"/>
    </row>
    <row r="27" spans="1:4" x14ac:dyDescent="0.25">
      <c r="A27" s="146"/>
      <c r="B27" s="146"/>
      <c r="C27" s="146"/>
    </row>
    <row r="29" spans="1:4" ht="18.75" x14ac:dyDescent="0.3">
      <c r="A29" s="180" t="s">
        <v>142</v>
      </c>
      <c r="B29" s="180"/>
      <c r="C29" s="180"/>
      <c r="D29" s="180"/>
    </row>
    <row r="30" spans="1:4" x14ac:dyDescent="0.25">
      <c r="A30">
        <v>2018</v>
      </c>
      <c r="B30" s="140">
        <f>SUMPRODUCT((FBAR!$D$45:$D$104=A30)*(FBAR!$M$46:M$105))</f>
        <v>0</v>
      </c>
      <c r="C30" s="54" t="str">
        <f>IF(B30&gt;10000,"Must file FBAR","Do not file FBAR")</f>
        <v>Do not file FBAR</v>
      </c>
    </row>
    <row r="31" spans="1:4" x14ac:dyDescent="0.25">
      <c r="A31">
        <f>A30+1</f>
        <v>2019</v>
      </c>
      <c r="B31" s="140">
        <f>SUMPRODUCT((FBAR!$D$45:$D$104=A31)*(FBAR!$M$46:M$105))</f>
        <v>0</v>
      </c>
      <c r="C31" s="54" t="str">
        <f t="shared" ref="C31:C36" si="0">IF(B31&gt;10000,"Must file FBAR","Do not file FBAR")</f>
        <v>Do not file FBAR</v>
      </c>
    </row>
    <row r="32" spans="1:4" x14ac:dyDescent="0.25">
      <c r="A32">
        <f t="shared" ref="A32:A35" si="1">A31+1</f>
        <v>2020</v>
      </c>
      <c r="B32" s="140">
        <f>SUMPRODUCT((FBAR!$D$45:$D$104=A32)*(FBAR!$M$46:M$105))</f>
        <v>0</v>
      </c>
      <c r="C32" s="54" t="str">
        <f t="shared" si="0"/>
        <v>Do not file FBAR</v>
      </c>
    </row>
    <row r="33" spans="1:3" x14ac:dyDescent="0.25">
      <c r="A33">
        <f t="shared" si="1"/>
        <v>2021</v>
      </c>
      <c r="B33" s="140">
        <f>SUMPRODUCT((FBAR!$D$45:$D$104=A33)*(FBAR!$M$46:M$105))</f>
        <v>0</v>
      </c>
      <c r="C33" s="54" t="str">
        <f t="shared" si="0"/>
        <v>Do not file FBAR</v>
      </c>
    </row>
    <row r="34" spans="1:3" x14ac:dyDescent="0.25">
      <c r="A34">
        <f t="shared" si="1"/>
        <v>2022</v>
      </c>
      <c r="B34" s="140">
        <f>SUMPRODUCT((FBAR!$D$45:$D$104=A34)*(FBAR!$M$46:M$105))</f>
        <v>0</v>
      </c>
      <c r="C34" s="54" t="str">
        <f t="shared" si="0"/>
        <v>Do not file FBAR</v>
      </c>
    </row>
    <row r="35" spans="1:3" x14ac:dyDescent="0.25">
      <c r="A35">
        <f t="shared" si="1"/>
        <v>2023</v>
      </c>
      <c r="B35" s="140">
        <f>SUMPRODUCT((FBAR!$D$45:$D$104=A35)*(FBAR!$M$46:M$105))</f>
        <v>0</v>
      </c>
      <c r="C35" s="54" t="str">
        <f t="shared" si="0"/>
        <v>Do not file FBAR</v>
      </c>
    </row>
    <row r="36" spans="1:3" x14ac:dyDescent="0.25">
      <c r="A36">
        <f>A35+1</f>
        <v>2024</v>
      </c>
      <c r="B36" s="140">
        <f>SUMPRODUCT((FBAR!$D$45:$D$104=A36)*(FBAR!$M$46:M$105))</f>
        <v>0</v>
      </c>
      <c r="C36" s="54" t="str">
        <f t="shared" si="0"/>
        <v>Do not file FBAR</v>
      </c>
    </row>
  </sheetData>
  <mergeCells count="7">
    <mergeCell ref="A29:D29"/>
    <mergeCell ref="A20:D20"/>
    <mergeCell ref="D2:G2"/>
    <mergeCell ref="D3:E3"/>
    <mergeCell ref="F3:G3"/>
    <mergeCell ref="A10:B10"/>
    <mergeCell ref="A16:B16"/>
  </mergeCells>
  <dataValidations count="2">
    <dataValidation type="list" allowBlank="1" showInputMessage="1" showErrorMessage="1" sqref="B11">
      <formula1>$K$3:$K$7</formula1>
    </dataValidation>
    <dataValidation type="list" allowBlank="1" showInputMessage="1" showErrorMessage="1" sqref="B12:B13">
      <formula1>$L$3:$L$4</formula1>
    </dataValidation>
  </dataValidations>
  <pageMargins left="0.7" right="0.7" top="0.75" bottom="0.75" header="0.3" footer="0.3"/>
  <pageSetup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FBAR</vt:lpstr>
      <vt:lpstr>FBAR pour le(la) conjoint(e)</vt:lpstr>
      <vt:lpstr>CELI, CELIAPP et REEE</vt:lpstr>
      <vt:lpstr>Filing threshold</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Custeau</dc:creator>
  <cp:keywords/>
  <dc:description/>
  <cp:lastModifiedBy>Olivier Custeau</cp:lastModifiedBy>
  <dcterms:created xsi:type="dcterms:W3CDTF">2021-02-15T03:37:19Z</dcterms:created>
  <dcterms:modified xsi:type="dcterms:W3CDTF">2025-02-07T20:54:04Z</dcterms:modified>
  <cp:category/>
</cp:coreProperties>
</file>